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xf06\Documents\tennis\いわきテニス協会\いわきテニス協会HP制作\更新用フォルダ\いわきテニス協会ウェブサイト制作用資料\市登録用紙\"/>
    </mc:Choice>
  </mc:AlternateContent>
  <xr:revisionPtr revIDLastSave="0" documentId="13_ncr:1_{B8F8A4AF-F987-4084-A73D-01C822342127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市" sheetId="3" state="hidden" r:id="rId1"/>
    <sheet name="市登録" sheetId="5" r:id="rId2"/>
    <sheet name="市登録(記入例)" sheetId="6" r:id="rId3"/>
    <sheet name="県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5" l="1"/>
  <c r="M25" i="5"/>
  <c r="M24" i="5"/>
  <c r="M23" i="5"/>
  <c r="M22" i="5"/>
  <c r="M21" i="5"/>
  <c r="M20" i="5"/>
  <c r="M19" i="5"/>
  <c r="M17" i="5"/>
  <c r="M16" i="5"/>
  <c r="M15" i="5"/>
  <c r="M14" i="5"/>
  <c r="M13" i="5"/>
  <c r="M12" i="5"/>
  <c r="M11" i="5"/>
  <c r="M10" i="5"/>
  <c r="M9" i="5"/>
  <c r="M7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Y57" i="6" l="1"/>
  <c r="Z57" i="6" s="1"/>
  <c r="X57" i="6"/>
  <c r="W57" i="6"/>
  <c r="V57" i="6"/>
  <c r="U57" i="6"/>
  <c r="T57" i="6"/>
  <c r="S57" i="6"/>
  <c r="R57" i="6"/>
  <c r="Q57" i="6"/>
  <c r="P57" i="6"/>
  <c r="O57" i="6"/>
  <c r="B57" i="6"/>
  <c r="Y56" i="6"/>
  <c r="Z56" i="6" s="1"/>
  <c r="X56" i="6"/>
  <c r="W56" i="6"/>
  <c r="V56" i="6"/>
  <c r="U56" i="6"/>
  <c r="T56" i="6"/>
  <c r="S56" i="6"/>
  <c r="R56" i="6"/>
  <c r="Q56" i="6"/>
  <c r="P56" i="6"/>
  <c r="O56" i="6"/>
  <c r="B56" i="6"/>
  <c r="Y55" i="6"/>
  <c r="Z55" i="6" s="1"/>
  <c r="X55" i="6"/>
  <c r="W55" i="6"/>
  <c r="V55" i="6"/>
  <c r="U55" i="6"/>
  <c r="T55" i="6"/>
  <c r="S55" i="6"/>
  <c r="R55" i="6"/>
  <c r="Q55" i="6"/>
  <c r="P55" i="6"/>
  <c r="O55" i="6"/>
  <c r="B55" i="6"/>
  <c r="Y54" i="6"/>
  <c r="Z54" i="6" s="1"/>
  <c r="X54" i="6"/>
  <c r="W54" i="6"/>
  <c r="V54" i="6"/>
  <c r="U54" i="6"/>
  <c r="T54" i="6"/>
  <c r="S54" i="6"/>
  <c r="R54" i="6"/>
  <c r="Q54" i="6"/>
  <c r="P54" i="6"/>
  <c r="O54" i="6"/>
  <c r="B54" i="6"/>
  <c r="Y53" i="6"/>
  <c r="Z53" i="6" s="1"/>
  <c r="X53" i="6"/>
  <c r="W53" i="6"/>
  <c r="V53" i="6"/>
  <c r="U53" i="6"/>
  <c r="T53" i="6"/>
  <c r="S53" i="6"/>
  <c r="R53" i="6"/>
  <c r="Q53" i="6"/>
  <c r="P53" i="6"/>
  <c r="O53" i="6"/>
  <c r="B53" i="6"/>
  <c r="Y52" i="6"/>
  <c r="Z52" i="6" s="1"/>
  <c r="X52" i="6"/>
  <c r="W52" i="6"/>
  <c r="V52" i="6"/>
  <c r="U52" i="6"/>
  <c r="T52" i="6"/>
  <c r="S52" i="6"/>
  <c r="R52" i="6"/>
  <c r="Q52" i="6"/>
  <c r="P52" i="6"/>
  <c r="O52" i="6"/>
  <c r="B52" i="6"/>
  <c r="Z51" i="6"/>
  <c r="Y51" i="6"/>
  <c r="X51" i="6"/>
  <c r="W51" i="6"/>
  <c r="V51" i="6"/>
  <c r="U51" i="6"/>
  <c r="T51" i="6"/>
  <c r="S51" i="6"/>
  <c r="R51" i="6"/>
  <c r="Q51" i="6"/>
  <c r="P51" i="6"/>
  <c r="O51" i="6"/>
  <c r="B51" i="6"/>
  <c r="X50" i="6"/>
  <c r="W50" i="6"/>
  <c r="V50" i="6"/>
  <c r="U50" i="6"/>
  <c r="T50" i="6"/>
  <c r="S50" i="6"/>
  <c r="R50" i="6"/>
  <c r="Q50" i="6"/>
  <c r="P50" i="6"/>
  <c r="Y50" i="6" s="1"/>
  <c r="Z50" i="6" s="1"/>
  <c r="B50" i="6" s="1"/>
  <c r="O50" i="6"/>
  <c r="X49" i="6"/>
  <c r="W49" i="6"/>
  <c r="V49" i="6"/>
  <c r="U49" i="6"/>
  <c r="T49" i="6"/>
  <c r="S49" i="6"/>
  <c r="R49" i="6"/>
  <c r="Q49" i="6"/>
  <c r="P49" i="6"/>
  <c r="Y49" i="6" s="1"/>
  <c r="Z49" i="6" s="1"/>
  <c r="B49" i="6" s="1"/>
  <c r="O49" i="6"/>
  <c r="Y48" i="6"/>
  <c r="Z48" i="6" s="1"/>
  <c r="B48" i="6" s="1"/>
  <c r="X48" i="6"/>
  <c r="W48" i="6"/>
  <c r="V48" i="6"/>
  <c r="U48" i="6"/>
  <c r="T48" i="6"/>
  <c r="S48" i="6"/>
  <c r="R48" i="6"/>
  <c r="Q48" i="6"/>
  <c r="P48" i="6"/>
  <c r="O48" i="6"/>
  <c r="Y47" i="6"/>
  <c r="Z47" i="6" s="1"/>
  <c r="X47" i="6"/>
  <c r="W47" i="6"/>
  <c r="V47" i="6"/>
  <c r="U47" i="6"/>
  <c r="T47" i="6"/>
  <c r="S47" i="6"/>
  <c r="R47" i="6"/>
  <c r="Q47" i="6"/>
  <c r="P47" i="6"/>
  <c r="O47" i="6"/>
  <c r="B47" i="6"/>
  <c r="O46" i="6"/>
  <c r="U46" i="6" s="1"/>
  <c r="O45" i="6"/>
  <c r="V45" i="6" s="1"/>
  <c r="O44" i="6"/>
  <c r="W44" i="6" s="1"/>
  <c r="O43" i="6"/>
  <c r="X43" i="6" s="1"/>
  <c r="O42" i="6"/>
  <c r="U42" i="6" s="1"/>
  <c r="O41" i="6"/>
  <c r="V41" i="6" s="1"/>
  <c r="O40" i="6"/>
  <c r="W40" i="6" s="1"/>
  <c r="O39" i="6"/>
  <c r="W39" i="6" s="1"/>
  <c r="O38" i="6"/>
  <c r="U38" i="6" s="1"/>
  <c r="M26" i="6"/>
  <c r="M25" i="6"/>
  <c r="M24" i="6"/>
  <c r="M23" i="6"/>
  <c r="M22" i="6"/>
  <c r="M21" i="6"/>
  <c r="M20" i="6"/>
  <c r="M19" i="6"/>
  <c r="M17" i="6"/>
  <c r="M16" i="6"/>
  <c r="M15" i="6"/>
  <c r="M14" i="6"/>
  <c r="M13" i="6"/>
  <c r="M12" i="6"/>
  <c r="M11" i="6"/>
  <c r="M10" i="6"/>
  <c r="M9" i="6"/>
  <c r="M7" i="6"/>
  <c r="AC3" i="6"/>
  <c r="E1" i="6"/>
  <c r="Q44" i="6" l="1"/>
  <c r="R43" i="6"/>
  <c r="U43" i="6"/>
  <c r="Q40" i="6"/>
  <c r="P43" i="6"/>
  <c r="R39" i="6"/>
  <c r="X39" i="6"/>
  <c r="T40" i="6"/>
  <c r="P41" i="6"/>
  <c r="T43" i="6"/>
  <c r="P44" i="6"/>
  <c r="X44" i="6"/>
  <c r="X45" i="6"/>
  <c r="T39" i="6"/>
  <c r="U40" i="6"/>
  <c r="T41" i="6"/>
  <c r="P39" i="6"/>
  <c r="U39" i="6"/>
  <c r="P40" i="6"/>
  <c r="X40" i="6"/>
  <c r="X41" i="6"/>
  <c r="Q43" i="6"/>
  <c r="V43" i="6"/>
  <c r="T44" i="6"/>
  <c r="P45" i="6"/>
  <c r="Q39" i="6"/>
  <c r="V39" i="6"/>
  <c r="U44" i="6"/>
  <c r="T45" i="6"/>
  <c r="R38" i="6"/>
  <c r="V38" i="6"/>
  <c r="S41" i="6"/>
  <c r="W41" i="6"/>
  <c r="R42" i="6"/>
  <c r="V42" i="6"/>
  <c r="S45" i="6"/>
  <c r="W45" i="6"/>
  <c r="R46" i="6"/>
  <c r="V46" i="6"/>
  <c r="S38" i="6"/>
  <c r="W38" i="6"/>
  <c r="S42" i="6"/>
  <c r="W42" i="6"/>
  <c r="S46" i="6"/>
  <c r="W46" i="6"/>
  <c r="P38" i="6"/>
  <c r="T38" i="6"/>
  <c r="X38" i="6"/>
  <c r="S39" i="6"/>
  <c r="Y39" i="6" s="1"/>
  <c r="Z39" i="6" s="1"/>
  <c r="B39" i="6" s="1"/>
  <c r="R40" i="6"/>
  <c r="V40" i="6"/>
  <c r="Q41" i="6"/>
  <c r="U41" i="6"/>
  <c r="P42" i="6"/>
  <c r="T42" i="6"/>
  <c r="X42" i="6"/>
  <c r="S43" i="6"/>
  <c r="W43" i="6"/>
  <c r="R44" i="6"/>
  <c r="V44" i="6"/>
  <c r="Q45" i="6"/>
  <c r="U45" i="6"/>
  <c r="P46" i="6"/>
  <c r="Y46" i="6" s="1"/>
  <c r="Z46" i="6" s="1"/>
  <c r="B46" i="6" s="1"/>
  <c r="T46" i="6"/>
  <c r="X46" i="6"/>
  <c r="Q38" i="6"/>
  <c r="S40" i="6"/>
  <c r="R41" i="6"/>
  <c r="Q42" i="6"/>
  <c r="S44" i="6"/>
  <c r="R45" i="6"/>
  <c r="Q46" i="6"/>
  <c r="Y57" i="5"/>
  <c r="Z57" i="5" s="1"/>
  <c r="X57" i="5"/>
  <c r="W57" i="5"/>
  <c r="V57" i="5"/>
  <c r="U57" i="5"/>
  <c r="T57" i="5"/>
  <c r="S57" i="5"/>
  <c r="R57" i="5"/>
  <c r="Q57" i="5"/>
  <c r="P57" i="5"/>
  <c r="B57" i="5"/>
  <c r="Y56" i="5"/>
  <c r="Z56" i="5" s="1"/>
  <c r="X56" i="5"/>
  <c r="W56" i="5"/>
  <c r="V56" i="5"/>
  <c r="U56" i="5"/>
  <c r="T56" i="5"/>
  <c r="S56" i="5"/>
  <c r="R56" i="5"/>
  <c r="Q56" i="5"/>
  <c r="P56" i="5"/>
  <c r="B56" i="5"/>
  <c r="Y55" i="5"/>
  <c r="Z55" i="5" s="1"/>
  <c r="X55" i="5"/>
  <c r="W55" i="5"/>
  <c r="V55" i="5"/>
  <c r="U55" i="5"/>
  <c r="T55" i="5"/>
  <c r="S55" i="5"/>
  <c r="R55" i="5"/>
  <c r="Q55" i="5"/>
  <c r="P55" i="5"/>
  <c r="B55" i="5"/>
  <c r="Y54" i="5"/>
  <c r="Z54" i="5" s="1"/>
  <c r="X54" i="5"/>
  <c r="W54" i="5"/>
  <c r="V54" i="5"/>
  <c r="U54" i="5"/>
  <c r="T54" i="5"/>
  <c r="S54" i="5"/>
  <c r="R54" i="5"/>
  <c r="Q54" i="5"/>
  <c r="P54" i="5"/>
  <c r="B54" i="5"/>
  <c r="Y53" i="5"/>
  <c r="Z53" i="5" s="1"/>
  <c r="X53" i="5"/>
  <c r="W53" i="5"/>
  <c r="V53" i="5"/>
  <c r="U53" i="5"/>
  <c r="T53" i="5"/>
  <c r="S53" i="5"/>
  <c r="R53" i="5"/>
  <c r="Q53" i="5"/>
  <c r="P53" i="5"/>
  <c r="B53" i="5"/>
  <c r="Y52" i="5"/>
  <c r="Z52" i="5" s="1"/>
  <c r="X52" i="5"/>
  <c r="W52" i="5"/>
  <c r="V52" i="5"/>
  <c r="U52" i="5"/>
  <c r="T52" i="5"/>
  <c r="S52" i="5"/>
  <c r="R52" i="5"/>
  <c r="Q52" i="5"/>
  <c r="P52" i="5"/>
  <c r="B52" i="5"/>
  <c r="Y51" i="5"/>
  <c r="Z51" i="5" s="1"/>
  <c r="X51" i="5"/>
  <c r="W51" i="5"/>
  <c r="V51" i="5"/>
  <c r="U51" i="5"/>
  <c r="T51" i="5"/>
  <c r="S51" i="5"/>
  <c r="R51" i="5"/>
  <c r="Q51" i="5"/>
  <c r="P51" i="5"/>
  <c r="B51" i="5"/>
  <c r="X50" i="5"/>
  <c r="W50" i="5"/>
  <c r="V50" i="5"/>
  <c r="U50" i="5"/>
  <c r="T50" i="5"/>
  <c r="S50" i="5"/>
  <c r="R50" i="5"/>
  <c r="Q50" i="5"/>
  <c r="P50" i="5"/>
  <c r="Y50" i="5"/>
  <c r="Z50" i="5" s="1"/>
  <c r="B50" i="5"/>
  <c r="X49" i="5"/>
  <c r="W49" i="5"/>
  <c r="V49" i="5"/>
  <c r="U49" i="5"/>
  <c r="T49" i="5"/>
  <c r="S49" i="5"/>
  <c r="R49" i="5"/>
  <c r="Q49" i="5"/>
  <c r="P49" i="5"/>
  <c r="Y49" i="5"/>
  <c r="Z49" i="5" s="1"/>
  <c r="B49" i="5"/>
  <c r="Y48" i="5"/>
  <c r="Z48" i="5" s="1"/>
  <c r="B48" i="5"/>
  <c r="X48" i="5"/>
  <c r="W48" i="5"/>
  <c r="V48" i="5"/>
  <c r="U48" i="5"/>
  <c r="T48" i="5"/>
  <c r="S48" i="5"/>
  <c r="R48" i="5"/>
  <c r="Q48" i="5"/>
  <c r="P48" i="5"/>
  <c r="X47" i="5"/>
  <c r="W47" i="5"/>
  <c r="V47" i="5"/>
  <c r="U47" i="5"/>
  <c r="T47" i="5"/>
  <c r="S47" i="5"/>
  <c r="R47" i="5"/>
  <c r="Q47" i="5"/>
  <c r="P47" i="5"/>
  <c r="Y47" i="5"/>
  <c r="Z47" i="5" s="1"/>
  <c r="B47" i="5"/>
  <c r="U46" i="5"/>
  <c r="V45" i="5"/>
  <c r="T44" i="5"/>
  <c r="W43" i="5"/>
  <c r="U42" i="5"/>
  <c r="V41" i="5"/>
  <c r="S40" i="5"/>
  <c r="W39" i="5"/>
  <c r="U38" i="5"/>
  <c r="AC3" i="5"/>
  <c r="B57" i="3"/>
  <c r="B56" i="3"/>
  <c r="B55" i="3"/>
  <c r="B54" i="3"/>
  <c r="B53" i="3"/>
  <c r="B52" i="3"/>
  <c r="B51" i="3"/>
  <c r="Y57" i="3"/>
  <c r="Z57" i="3" s="1"/>
  <c r="X57" i="3"/>
  <c r="W57" i="3"/>
  <c r="V57" i="3"/>
  <c r="U57" i="3"/>
  <c r="T57" i="3"/>
  <c r="S57" i="3"/>
  <c r="R57" i="3"/>
  <c r="Q57" i="3"/>
  <c r="P57" i="3"/>
  <c r="O57" i="3"/>
  <c r="Y56" i="3"/>
  <c r="Z56" i="3" s="1"/>
  <c r="X56" i="3"/>
  <c r="W56" i="3"/>
  <c r="V56" i="3"/>
  <c r="U56" i="3"/>
  <c r="T56" i="3"/>
  <c r="S56" i="3"/>
  <c r="R56" i="3"/>
  <c r="Q56" i="3"/>
  <c r="P56" i="3"/>
  <c r="O56" i="3"/>
  <c r="Y55" i="3"/>
  <c r="Z55" i="3" s="1"/>
  <c r="X55" i="3"/>
  <c r="W55" i="3"/>
  <c r="V55" i="3"/>
  <c r="U55" i="3"/>
  <c r="T55" i="3"/>
  <c r="S55" i="3"/>
  <c r="R55" i="3"/>
  <c r="Q55" i="3"/>
  <c r="P55" i="3"/>
  <c r="O55" i="3"/>
  <c r="Y54" i="3"/>
  <c r="Z54" i="3" s="1"/>
  <c r="X54" i="3"/>
  <c r="W54" i="3"/>
  <c r="V54" i="3"/>
  <c r="U54" i="3"/>
  <c r="T54" i="3"/>
  <c r="S54" i="3"/>
  <c r="R54" i="3"/>
  <c r="Q54" i="3"/>
  <c r="P54" i="3"/>
  <c r="O54" i="3"/>
  <c r="Y53" i="3"/>
  <c r="Z53" i="3" s="1"/>
  <c r="X53" i="3"/>
  <c r="W53" i="3"/>
  <c r="V53" i="3"/>
  <c r="U53" i="3"/>
  <c r="T53" i="3"/>
  <c r="S53" i="3"/>
  <c r="R53" i="3"/>
  <c r="Q53" i="3"/>
  <c r="P53" i="3"/>
  <c r="O53" i="3"/>
  <c r="Y52" i="3"/>
  <c r="Z52" i="3" s="1"/>
  <c r="X52" i="3"/>
  <c r="W52" i="3"/>
  <c r="V52" i="3"/>
  <c r="U52" i="3"/>
  <c r="T52" i="3"/>
  <c r="S52" i="3"/>
  <c r="R52" i="3"/>
  <c r="Q52" i="3"/>
  <c r="P52" i="3"/>
  <c r="O52" i="3"/>
  <c r="Y51" i="3"/>
  <c r="Z51" i="3" s="1"/>
  <c r="X51" i="3"/>
  <c r="W51" i="3"/>
  <c r="V51" i="3"/>
  <c r="U51" i="3"/>
  <c r="T51" i="3"/>
  <c r="S51" i="3"/>
  <c r="R51" i="3"/>
  <c r="Q51" i="3"/>
  <c r="P51" i="3"/>
  <c r="O51" i="3"/>
  <c r="O50" i="3"/>
  <c r="V50" i="3"/>
  <c r="O49" i="3"/>
  <c r="U49" i="3"/>
  <c r="O48" i="3"/>
  <c r="X48" i="3"/>
  <c r="O47" i="3"/>
  <c r="W47" i="3"/>
  <c r="O46" i="3"/>
  <c r="V46" i="3" s="1"/>
  <c r="O45" i="3"/>
  <c r="U45" i="3" s="1"/>
  <c r="O44" i="3"/>
  <c r="X44" i="3" s="1"/>
  <c r="O43" i="3"/>
  <c r="P43" i="3" s="1"/>
  <c r="O42" i="3"/>
  <c r="V42" i="3" s="1"/>
  <c r="O41" i="3"/>
  <c r="U41" i="3" s="1"/>
  <c r="O40" i="3"/>
  <c r="X40" i="3" s="1"/>
  <c r="O39" i="3"/>
  <c r="S39" i="3" s="1"/>
  <c r="M17" i="3"/>
  <c r="M7" i="3"/>
  <c r="O38" i="3"/>
  <c r="P38" i="3" s="1"/>
  <c r="M26" i="3"/>
  <c r="M25" i="3"/>
  <c r="M24" i="3"/>
  <c r="M23" i="3"/>
  <c r="M22" i="3"/>
  <c r="M21" i="3"/>
  <c r="M20" i="3"/>
  <c r="M19" i="3"/>
  <c r="M16" i="3"/>
  <c r="M15" i="3"/>
  <c r="M14" i="3"/>
  <c r="M13" i="3"/>
  <c r="M12" i="3"/>
  <c r="M11" i="3"/>
  <c r="M10" i="3"/>
  <c r="M9" i="3"/>
  <c r="E1" i="3"/>
  <c r="AC3" i="3"/>
  <c r="N25" i="4"/>
  <c r="N24" i="4"/>
  <c r="N23" i="4"/>
  <c r="N22" i="4"/>
  <c r="N21" i="4"/>
  <c r="N20" i="4"/>
  <c r="N19" i="4"/>
  <c r="N18" i="4"/>
  <c r="N16" i="4"/>
  <c r="N15" i="4"/>
  <c r="N14" i="4"/>
  <c r="N13" i="4"/>
  <c r="N12" i="4"/>
  <c r="N11" i="4"/>
  <c r="N10" i="4"/>
  <c r="N9" i="4"/>
  <c r="N8" i="4"/>
  <c r="N6" i="4"/>
  <c r="H1" i="4"/>
  <c r="S50" i="3"/>
  <c r="W50" i="3"/>
  <c r="P50" i="3"/>
  <c r="Y50" i="3" s="1"/>
  <c r="Z50" i="3" s="1"/>
  <c r="B50" i="3" s="1"/>
  <c r="T50" i="3"/>
  <c r="X50" i="3"/>
  <c r="Q50" i="3"/>
  <c r="U50" i="3"/>
  <c r="R50" i="3"/>
  <c r="R49" i="3"/>
  <c r="V49" i="3"/>
  <c r="S49" i="3"/>
  <c r="W49" i="3"/>
  <c r="P49" i="3"/>
  <c r="Y49" i="3"/>
  <c r="Z49" i="3" s="1"/>
  <c r="B49" i="3" s="1"/>
  <c r="T49" i="3"/>
  <c r="X49" i="3"/>
  <c r="Q49" i="3"/>
  <c r="Q48" i="3"/>
  <c r="U48" i="3"/>
  <c r="R48" i="3"/>
  <c r="V48" i="3"/>
  <c r="S48" i="3"/>
  <c r="W48" i="3"/>
  <c r="P48" i="3"/>
  <c r="Y48" i="3" s="1"/>
  <c r="Z48" i="3" s="1"/>
  <c r="B48" i="3" s="1"/>
  <c r="T48" i="3"/>
  <c r="P47" i="3"/>
  <c r="Y47" i="3"/>
  <c r="Z47" i="3" s="1"/>
  <c r="B47" i="3" s="1"/>
  <c r="T47" i="3"/>
  <c r="X47" i="3"/>
  <c r="Q47" i="3"/>
  <c r="U47" i="3"/>
  <c r="R47" i="3"/>
  <c r="V47" i="3"/>
  <c r="S47" i="3"/>
  <c r="T41" i="5"/>
  <c r="P43" i="5"/>
  <c r="V43" i="5"/>
  <c r="X45" i="5"/>
  <c r="X41" i="5"/>
  <c r="Q43" i="5"/>
  <c r="X43" i="5"/>
  <c r="R43" i="5"/>
  <c r="U43" i="5"/>
  <c r="T39" i="5"/>
  <c r="P39" i="5"/>
  <c r="Q39" i="5"/>
  <c r="V39" i="5"/>
  <c r="P45" i="5"/>
  <c r="R39" i="5"/>
  <c r="X39" i="5"/>
  <c r="T40" i="5"/>
  <c r="P41" i="5"/>
  <c r="T43" i="5"/>
  <c r="T45" i="5"/>
  <c r="R38" i="5"/>
  <c r="V38" i="5"/>
  <c r="S41" i="5"/>
  <c r="W41" i="5"/>
  <c r="R42" i="5"/>
  <c r="V42" i="5"/>
  <c r="S45" i="5"/>
  <c r="W45" i="5"/>
  <c r="R46" i="5"/>
  <c r="V46" i="5"/>
  <c r="S38" i="5"/>
  <c r="W38" i="5"/>
  <c r="S42" i="5"/>
  <c r="W42" i="5"/>
  <c r="S46" i="5"/>
  <c r="W46" i="5"/>
  <c r="P38" i="5"/>
  <c r="T38" i="5"/>
  <c r="X38" i="5"/>
  <c r="S39" i="5"/>
  <c r="Q41" i="5"/>
  <c r="U41" i="5"/>
  <c r="P42" i="5"/>
  <c r="T42" i="5"/>
  <c r="X42" i="5"/>
  <c r="S43" i="5"/>
  <c r="Q45" i="5"/>
  <c r="U45" i="5"/>
  <c r="P46" i="5"/>
  <c r="Y46" i="5" s="1"/>
  <c r="Z46" i="5" s="1"/>
  <c r="B46" i="5" s="1"/>
  <c r="T46" i="5"/>
  <c r="X46" i="5"/>
  <c r="Q38" i="5"/>
  <c r="R41" i="5"/>
  <c r="Q42" i="5"/>
  <c r="R45" i="5"/>
  <c r="Q46" i="5"/>
  <c r="R42" i="3" l="1"/>
  <c r="T44" i="3"/>
  <c r="W40" i="3"/>
  <c r="R40" i="3"/>
  <c r="W38" i="3"/>
  <c r="Q40" i="3"/>
  <c r="U39" i="3"/>
  <c r="V43" i="3"/>
  <c r="T46" i="3"/>
  <c r="R43" i="3"/>
  <c r="Q39" i="3"/>
  <c r="U46" i="3"/>
  <c r="Y45" i="6"/>
  <c r="Z45" i="6" s="1"/>
  <c r="B45" i="6" s="1"/>
  <c r="Y43" i="6"/>
  <c r="Z43" i="6" s="1"/>
  <c r="B43" i="6" s="1"/>
  <c r="P42" i="3"/>
  <c r="Q46" i="3"/>
  <c r="X46" i="3"/>
  <c r="X42" i="3"/>
  <c r="P41" i="3"/>
  <c r="V41" i="3"/>
  <c r="W41" i="3"/>
  <c r="W45" i="3"/>
  <c r="W42" i="3"/>
  <c r="T42" i="3"/>
  <c r="W46" i="3"/>
  <c r="U42" i="3"/>
  <c r="R46" i="3"/>
  <c r="S42" i="3"/>
  <c r="P46" i="3"/>
  <c r="Y46" i="3" s="1"/>
  <c r="Z46" i="3" s="1"/>
  <c r="B46" i="3" s="1"/>
  <c r="Q42" i="3"/>
  <c r="U38" i="3"/>
  <c r="R38" i="3"/>
  <c r="T40" i="3"/>
  <c r="Q45" i="3"/>
  <c r="T41" i="3"/>
  <c r="Q38" i="3"/>
  <c r="Q44" i="3"/>
  <c r="X38" i="3"/>
  <c r="S38" i="3"/>
  <c r="S40" i="3"/>
  <c r="U44" i="3"/>
  <c r="P40" i="3"/>
  <c r="V44" i="3"/>
  <c r="U40" i="3"/>
  <c r="S44" i="3"/>
  <c r="T38" i="3"/>
  <c r="V45" i="3"/>
  <c r="V38" i="3"/>
  <c r="V40" i="3"/>
  <c r="X45" i="3"/>
  <c r="X41" i="3"/>
  <c r="Y41" i="6"/>
  <c r="Z41" i="6" s="1"/>
  <c r="B41" i="6" s="1"/>
  <c r="Y44" i="6"/>
  <c r="Z44" i="6" s="1"/>
  <c r="B44" i="6" s="1"/>
  <c r="S41" i="3"/>
  <c r="Y40" i="6"/>
  <c r="Z40" i="6" s="1"/>
  <c r="B40" i="6" s="1"/>
  <c r="Y42" i="6"/>
  <c r="Z42" i="6" s="1"/>
  <c r="B42" i="6" s="1"/>
  <c r="Y38" i="6"/>
  <c r="Z38" i="6" s="1"/>
  <c r="B38" i="6" s="1"/>
  <c r="U39" i="5"/>
  <c r="Q43" i="3"/>
  <c r="P44" i="3"/>
  <c r="P45" i="3"/>
  <c r="Y45" i="5"/>
  <c r="Z45" i="5" s="1"/>
  <c r="B45" i="5" s="1"/>
  <c r="T45" i="3"/>
  <c r="S45" i="3"/>
  <c r="R45" i="3"/>
  <c r="W44" i="3"/>
  <c r="R41" i="3"/>
  <c r="R44" i="3"/>
  <c r="Y41" i="5"/>
  <c r="Z41" i="5" s="1"/>
  <c r="B41" i="5" s="1"/>
  <c r="Y39" i="5"/>
  <c r="Z39" i="5" s="1"/>
  <c r="B39" i="5" s="1"/>
  <c r="Y42" i="5"/>
  <c r="Z42" i="5" s="1"/>
  <c r="B42" i="5" s="1"/>
  <c r="Y43" i="5"/>
  <c r="Z43" i="5" s="1"/>
  <c r="B43" i="5" s="1"/>
  <c r="Q41" i="3"/>
  <c r="S46" i="3"/>
  <c r="Y38" i="5"/>
  <c r="Z38" i="5" s="1"/>
  <c r="B38" i="5" s="1"/>
  <c r="U43" i="3"/>
  <c r="R39" i="3"/>
  <c r="S43" i="3"/>
  <c r="X43" i="3"/>
  <c r="P44" i="5"/>
  <c r="W39" i="3"/>
  <c r="W43" i="3"/>
  <c r="U44" i="5"/>
  <c r="V44" i="5"/>
  <c r="V40" i="5"/>
  <c r="U40" i="5"/>
  <c r="P39" i="3"/>
  <c r="T43" i="3"/>
  <c r="R44" i="5"/>
  <c r="R40" i="5"/>
  <c r="Q40" i="5"/>
  <c r="Q44" i="5"/>
  <c r="W40" i="5"/>
  <c r="W44" i="5"/>
  <c r="S44" i="5"/>
  <c r="X39" i="3"/>
  <c r="X40" i="5"/>
  <c r="X44" i="5"/>
  <c r="P40" i="5"/>
  <c r="V39" i="3"/>
  <c r="T39" i="3"/>
  <c r="Y38" i="3" l="1"/>
  <c r="Z38" i="3" s="1"/>
  <c r="B38" i="3" s="1"/>
  <c r="Y42" i="3"/>
  <c r="Z42" i="3" s="1"/>
  <c r="B42" i="3" s="1"/>
  <c r="Y40" i="3"/>
  <c r="Z40" i="3" s="1"/>
  <c r="B40" i="3" s="1"/>
  <c r="AB23" i="6"/>
  <c r="AC23" i="6" s="1"/>
  <c r="AB19" i="6"/>
  <c r="AC19" i="6" s="1"/>
  <c r="AB16" i="6"/>
  <c r="AC16" i="6" s="1"/>
  <c r="AB12" i="6"/>
  <c r="AC12" i="6" s="1"/>
  <c r="AB8" i="6"/>
  <c r="AC8" i="6" s="1"/>
  <c r="AB13" i="6"/>
  <c r="AC13" i="6" s="1"/>
  <c r="AB31" i="6"/>
  <c r="AC31" i="6" s="1"/>
  <c r="AB29" i="6"/>
  <c r="AC29" i="6" s="1"/>
  <c r="AB27" i="6"/>
  <c r="AC27" i="6" s="1"/>
  <c r="AB24" i="6"/>
  <c r="AC24" i="6" s="1"/>
  <c r="AB20" i="6"/>
  <c r="AC20" i="6" s="1"/>
  <c r="AB17" i="6"/>
  <c r="AC17" i="6" s="1"/>
  <c r="AB9" i="6"/>
  <c r="AC9" i="6" s="1"/>
  <c r="AB25" i="6"/>
  <c r="AC25" i="6" s="1"/>
  <c r="AB21" i="6"/>
  <c r="AC21" i="6" s="1"/>
  <c r="AB14" i="6"/>
  <c r="AC14" i="6" s="1"/>
  <c r="AB10" i="6"/>
  <c r="AC10" i="6" s="1"/>
  <c r="AB7" i="6"/>
  <c r="AB32" i="6"/>
  <c r="AC32" i="6" s="1"/>
  <c r="AB30" i="6"/>
  <c r="AC30" i="6" s="1"/>
  <c r="AB28" i="6"/>
  <c r="AC28" i="6" s="1"/>
  <c r="AB26" i="6"/>
  <c r="AC26" i="6" s="1"/>
  <c r="AB22" i="6"/>
  <c r="AC22" i="6" s="1"/>
  <c r="AB18" i="6"/>
  <c r="AC18" i="6" s="1"/>
  <c r="AB15" i="6"/>
  <c r="AC15" i="6" s="1"/>
  <c r="AB11" i="6"/>
  <c r="AC11" i="6" s="1"/>
  <c r="Y45" i="3"/>
  <c r="Z45" i="3" s="1"/>
  <c r="B45" i="3" s="1"/>
  <c r="Y43" i="3"/>
  <c r="Z43" i="3" s="1"/>
  <c r="B43" i="3" s="1"/>
  <c r="Y44" i="3"/>
  <c r="Z44" i="3" s="1"/>
  <c r="B44" i="3" s="1"/>
  <c r="Y41" i="3"/>
  <c r="Z41" i="3" s="1"/>
  <c r="B41" i="3" s="1"/>
  <c r="Y44" i="5"/>
  <c r="Z44" i="5" s="1"/>
  <c r="B44" i="5" s="1"/>
  <c r="Y39" i="3"/>
  <c r="Z39" i="3" s="1"/>
  <c r="B39" i="3" s="1"/>
  <c r="Y40" i="5"/>
  <c r="Z40" i="5" s="1"/>
  <c r="B40" i="5" s="1"/>
  <c r="AC7" i="6" l="1"/>
  <c r="AC33" i="6" s="1"/>
  <c r="AB33" i="6"/>
  <c r="AB12" i="3"/>
  <c r="AC12" i="3" s="1"/>
  <c r="AB17" i="3"/>
  <c r="AC17" i="3" s="1"/>
  <c r="AB23" i="3"/>
  <c r="AC23" i="3" s="1"/>
  <c r="AB26" i="3"/>
  <c r="AC26" i="3" s="1"/>
  <c r="AB18" i="3"/>
  <c r="AC18" i="3" s="1"/>
  <c r="AB14" i="3"/>
  <c r="AC14" i="3" s="1"/>
  <c r="AB25" i="3"/>
  <c r="AC25" i="3" s="1"/>
  <c r="AB19" i="3"/>
  <c r="AC19" i="3" s="1"/>
  <c r="AB31" i="3"/>
  <c r="AC31" i="3" s="1"/>
  <c r="AB20" i="3"/>
  <c r="AC20" i="3" s="1"/>
  <c r="AB24" i="3"/>
  <c r="AC24" i="3" s="1"/>
  <c r="AB10" i="3"/>
  <c r="AC10" i="3" s="1"/>
  <c r="AB30" i="3"/>
  <c r="AC30" i="3" s="1"/>
  <c r="AB13" i="3"/>
  <c r="AC13" i="3" s="1"/>
  <c r="AB9" i="3"/>
  <c r="AC9" i="3" s="1"/>
  <c r="AB7" i="3"/>
  <c r="AB29" i="3"/>
  <c r="AC29" i="3" s="1"/>
  <c r="AB21" i="3"/>
  <c r="AC21" i="3" s="1"/>
  <c r="AB16" i="3"/>
  <c r="AC16" i="3" s="1"/>
  <c r="AB32" i="3"/>
  <c r="AC32" i="3" s="1"/>
  <c r="AB15" i="3"/>
  <c r="AC15" i="3" s="1"/>
  <c r="AB22" i="3"/>
  <c r="AC22" i="3" s="1"/>
  <c r="AB11" i="3"/>
  <c r="AC11" i="3" s="1"/>
  <c r="AB8" i="3"/>
  <c r="AC8" i="3" s="1"/>
  <c r="AB28" i="3"/>
  <c r="AC28" i="3" s="1"/>
  <c r="AB27" i="3"/>
  <c r="AC27" i="3" s="1"/>
  <c r="AB17" i="5"/>
  <c r="AC17" i="5" s="1"/>
  <c r="AB23" i="5"/>
  <c r="AC23" i="5" s="1"/>
  <c r="AB20" i="5"/>
  <c r="AC20" i="5" s="1"/>
  <c r="AB21" i="5"/>
  <c r="AC21" i="5" s="1"/>
  <c r="AB8" i="5"/>
  <c r="AC8" i="5" s="1"/>
  <c r="AB25" i="5"/>
  <c r="AC25" i="5" s="1"/>
  <c r="AB13" i="5"/>
  <c r="AC13" i="5" s="1"/>
  <c r="AB24" i="5"/>
  <c r="AC24" i="5" s="1"/>
  <c r="AB7" i="5"/>
  <c r="AB27" i="5"/>
  <c r="AC27" i="5" s="1"/>
  <c r="AB32" i="5"/>
  <c r="AC32" i="5" s="1"/>
  <c r="AB30" i="5"/>
  <c r="AC30" i="5" s="1"/>
  <c r="AB9" i="5"/>
  <c r="AC9" i="5" s="1"/>
  <c r="AB22" i="5"/>
  <c r="AC22" i="5" s="1"/>
  <c r="AB18" i="5"/>
  <c r="AC18" i="5" s="1"/>
  <c r="AB10" i="5"/>
  <c r="AC10" i="5" s="1"/>
  <c r="AB14" i="5"/>
  <c r="AC14" i="5" s="1"/>
  <c r="AB12" i="5"/>
  <c r="AC12" i="5" s="1"/>
  <c r="AB28" i="5"/>
  <c r="AC28" i="5" s="1"/>
  <c r="AB11" i="5"/>
  <c r="AC11" i="5" s="1"/>
  <c r="AB16" i="5"/>
  <c r="AC16" i="5" s="1"/>
  <c r="AB15" i="5"/>
  <c r="AC15" i="5" s="1"/>
  <c r="AB19" i="5"/>
  <c r="AC19" i="5" s="1"/>
  <c r="AB29" i="5"/>
  <c r="AC29" i="5" s="1"/>
  <c r="AB26" i="5"/>
  <c r="AC26" i="5" s="1"/>
  <c r="AB31" i="5"/>
  <c r="AC31" i="5" s="1"/>
  <c r="AB33" i="3" l="1"/>
  <c r="AC7" i="3"/>
  <c r="AC33" i="3" s="1"/>
  <c r="AB33" i="5"/>
  <c r="AC7" i="5"/>
  <c r="AC33" i="5" s="1"/>
</calcChain>
</file>

<file path=xl/sharedStrings.xml><?xml version="1.0" encoding="utf-8"?>
<sst xmlns="http://schemas.openxmlformats.org/spreadsheetml/2006/main" count="649" uniqueCount="176">
  <si>
    <t>平成</t>
    <rPh sb="0" eb="2">
      <t>ヘイセイ</t>
    </rPh>
    <phoneticPr fontId="3"/>
  </si>
  <si>
    <t>年度</t>
    <rPh sb="0" eb="2">
      <t>ネンド</t>
    </rPh>
    <phoneticPr fontId="3"/>
  </si>
  <si>
    <t>記号</t>
    <rPh sb="0" eb="2">
      <t>キゴウ</t>
    </rPh>
    <phoneticPr fontId="3"/>
  </si>
  <si>
    <t>ｓ</t>
    <phoneticPr fontId="3"/>
  </si>
  <si>
    <t>4. 1以前出生</t>
    <phoneticPr fontId="3"/>
  </si>
  <si>
    <t>12.31以前出生</t>
    <phoneticPr fontId="3"/>
  </si>
  <si>
    <t>団体長名</t>
    <rPh sb="0" eb="2">
      <t>ダンタイ</t>
    </rPh>
    <rPh sb="2" eb="3">
      <t>チョウ</t>
    </rPh>
    <rPh sb="3" eb="4">
      <t>メイ</t>
    </rPh>
    <phoneticPr fontId="3"/>
  </si>
  <si>
    <t>Ｅ</t>
    <phoneticPr fontId="3"/>
  </si>
  <si>
    <t>Ｈ</t>
    <phoneticPr fontId="3"/>
  </si>
  <si>
    <t>Ｉ</t>
    <phoneticPr fontId="3"/>
  </si>
  <si>
    <t xml:space="preserve"> 4. 1以前出生</t>
    <phoneticPr fontId="3"/>
  </si>
  <si>
    <t>ジュニア男子（中学生）</t>
    <rPh sb="4" eb="6">
      <t>ダンシ</t>
    </rPh>
    <rPh sb="7" eb="10">
      <t>チュウガクセイ</t>
    </rPh>
    <phoneticPr fontId="3"/>
  </si>
  <si>
    <t>ジュニア女子（中学生）</t>
    <rPh sb="4" eb="6">
      <t>ジョシ</t>
    </rPh>
    <rPh sb="7" eb="8">
      <t>チュウ</t>
    </rPh>
    <rPh sb="8" eb="10">
      <t>チュウガクセイ</t>
    </rPh>
    <phoneticPr fontId="3"/>
  </si>
  <si>
    <t>合　計</t>
    <rPh sb="0" eb="1">
      <t>ゴウ</t>
    </rPh>
    <rPh sb="2" eb="3">
      <t>ケイ</t>
    </rPh>
    <phoneticPr fontId="3"/>
  </si>
  <si>
    <t>生 年 月 日</t>
    <rPh sb="0" eb="3">
      <t>セイネン</t>
    </rPh>
    <rPh sb="4" eb="7">
      <t>ガッピ</t>
    </rPh>
    <phoneticPr fontId="3"/>
  </si>
  <si>
    <t>〒</t>
  </si>
  <si>
    <t>住　　　　　　所</t>
    <rPh sb="0" eb="1">
      <t>ジュウ</t>
    </rPh>
    <rPh sb="7" eb="8">
      <t>ショ</t>
    </rPh>
    <phoneticPr fontId="3"/>
  </si>
  <si>
    <t>自 宅 電 話</t>
    <rPh sb="0" eb="3">
      <t>ジタク</t>
    </rPh>
    <rPh sb="4" eb="7">
      <t>デンワ</t>
    </rPh>
    <phoneticPr fontId="3"/>
  </si>
  <si>
    <t>勤　務　先</t>
    <rPh sb="0" eb="5">
      <t>キンムサキ</t>
    </rPh>
    <phoneticPr fontId="3"/>
  </si>
  <si>
    <t>新規登録　・　追加登録</t>
    <rPh sb="0" eb="2">
      <t>シンキ</t>
    </rPh>
    <rPh sb="2" eb="4">
      <t>トウロク</t>
    </rPh>
    <rPh sb="7" eb="9">
      <t>ツイカ</t>
    </rPh>
    <rPh sb="9" eb="11">
      <t>トウロク</t>
    </rPh>
    <phoneticPr fontId="3"/>
  </si>
  <si>
    <t>地区名（○で囲んで下さい）</t>
    <rPh sb="0" eb="3">
      <t>チクメイ</t>
    </rPh>
    <rPh sb="6" eb="7">
      <t>カコ</t>
    </rPh>
    <rPh sb="9" eb="10">
      <t>クダ</t>
    </rPh>
    <phoneticPr fontId="3"/>
  </si>
  <si>
    <t>登録団体名</t>
    <rPh sb="0" eb="2">
      <t>トウロク</t>
    </rPh>
    <rPh sb="2" eb="4">
      <t>ダンタイ</t>
    </rPh>
    <rPh sb="4" eb="5">
      <t>メイ</t>
    </rPh>
    <phoneticPr fontId="3"/>
  </si>
  <si>
    <t>略称（ドロ－などに記載、６文字以内）</t>
    <rPh sb="0" eb="2">
      <t>リャクショウ</t>
    </rPh>
    <rPh sb="9" eb="11">
      <t>キサイ</t>
    </rPh>
    <rPh sb="13" eb="15">
      <t>モジ</t>
    </rPh>
    <rPh sb="15" eb="17">
      <t>イナイ</t>
    </rPh>
    <phoneticPr fontId="3"/>
  </si>
  <si>
    <t>成年男子１部（一般） 19才～</t>
    <rPh sb="0" eb="2">
      <t>セイネン</t>
    </rPh>
    <rPh sb="2" eb="4">
      <t>ダンシ</t>
    </rPh>
    <rPh sb="5" eb="6">
      <t>ブ</t>
    </rPh>
    <rPh sb="7" eb="9">
      <t>イッパン</t>
    </rPh>
    <rPh sb="13" eb="14">
      <t>サイ</t>
    </rPh>
    <phoneticPr fontId="3"/>
  </si>
  <si>
    <t>　　〃　　（大学生）</t>
    <rPh sb="6" eb="9">
      <t>ダイガクセイ</t>
    </rPh>
    <phoneticPr fontId="3"/>
  </si>
  <si>
    <t>成年男子Ⅱ部（一般） 35才～</t>
    <rPh sb="0" eb="2">
      <t>セイネン</t>
    </rPh>
    <rPh sb="2" eb="4">
      <t>ダンシ</t>
    </rPh>
    <rPh sb="5" eb="6">
      <t>ブ</t>
    </rPh>
    <rPh sb="7" eb="9">
      <t>イッパン</t>
    </rPh>
    <rPh sb="13" eb="14">
      <t>サイ</t>
    </rPh>
    <phoneticPr fontId="3"/>
  </si>
  <si>
    <t>成年男子Ⅲ部（一般） 40才～</t>
    <rPh sb="0" eb="2">
      <t>セイネン</t>
    </rPh>
    <rPh sb="2" eb="4">
      <t>ダンシ</t>
    </rPh>
    <rPh sb="5" eb="6">
      <t>ブ</t>
    </rPh>
    <rPh sb="7" eb="9">
      <t>イッパン</t>
    </rPh>
    <rPh sb="13" eb="14">
      <t>サイ</t>
    </rPh>
    <phoneticPr fontId="3"/>
  </si>
  <si>
    <t>成年男子Ⅳ部（一般） 45才～</t>
    <rPh sb="0" eb="2">
      <t>セイネン</t>
    </rPh>
    <rPh sb="2" eb="4">
      <t>ダンシ</t>
    </rPh>
    <rPh sb="5" eb="6">
      <t>ブ</t>
    </rPh>
    <rPh sb="7" eb="9">
      <t>イッパン</t>
    </rPh>
    <rPh sb="13" eb="14">
      <t>サイ</t>
    </rPh>
    <phoneticPr fontId="3"/>
  </si>
  <si>
    <t>成年男子Ⅴ部（一般） 50才～</t>
    <rPh sb="0" eb="2">
      <t>セイネン</t>
    </rPh>
    <rPh sb="2" eb="4">
      <t>ダンシ</t>
    </rPh>
    <rPh sb="5" eb="6">
      <t>ブ</t>
    </rPh>
    <rPh sb="7" eb="9">
      <t>イッパン</t>
    </rPh>
    <rPh sb="13" eb="14">
      <t>サイ</t>
    </rPh>
    <phoneticPr fontId="3"/>
  </si>
  <si>
    <t>成年男子Ⅵ部（一般） 55才～</t>
    <rPh sb="0" eb="2">
      <t>セイネン</t>
    </rPh>
    <rPh sb="2" eb="4">
      <t>ダンシ</t>
    </rPh>
    <rPh sb="5" eb="6">
      <t>ブ</t>
    </rPh>
    <rPh sb="7" eb="9">
      <t>イッパン</t>
    </rPh>
    <rPh sb="13" eb="14">
      <t>サイ</t>
    </rPh>
    <phoneticPr fontId="3"/>
  </si>
  <si>
    <t>成年男子Ⅶ部（一般） 60才～</t>
    <rPh sb="0" eb="2">
      <t>セイネン</t>
    </rPh>
    <rPh sb="2" eb="4">
      <t>ダンシ</t>
    </rPh>
    <rPh sb="5" eb="6">
      <t>ブ</t>
    </rPh>
    <rPh sb="7" eb="9">
      <t>イッパン</t>
    </rPh>
    <rPh sb="13" eb="14">
      <t>サイ</t>
    </rPh>
    <phoneticPr fontId="3"/>
  </si>
  <si>
    <t>成年男子Ⅷ部（一般） 65才～</t>
    <rPh sb="0" eb="2">
      <t>セイネン</t>
    </rPh>
    <rPh sb="2" eb="4">
      <t>ダンシ</t>
    </rPh>
    <rPh sb="5" eb="6">
      <t>ブ</t>
    </rPh>
    <rPh sb="7" eb="9">
      <t>イッパン</t>
    </rPh>
    <rPh sb="13" eb="14">
      <t>サイ</t>
    </rPh>
    <phoneticPr fontId="3"/>
  </si>
  <si>
    <t>成年男子Ⅸ部（一般） 70才～</t>
    <rPh sb="0" eb="2">
      <t>セイネン</t>
    </rPh>
    <rPh sb="2" eb="4">
      <t>ダンシ</t>
    </rPh>
    <rPh sb="5" eb="6">
      <t>ブ</t>
    </rPh>
    <rPh sb="7" eb="9">
      <t>イッパン</t>
    </rPh>
    <rPh sb="13" eb="14">
      <t>サイ</t>
    </rPh>
    <phoneticPr fontId="3"/>
  </si>
  <si>
    <t>成年女子１部（一般） 19才～</t>
    <rPh sb="0" eb="2">
      <t>セイネン</t>
    </rPh>
    <rPh sb="2" eb="4">
      <t>ジョシ</t>
    </rPh>
    <rPh sb="5" eb="6">
      <t>ブ</t>
    </rPh>
    <rPh sb="7" eb="9">
      <t>イッパン</t>
    </rPh>
    <rPh sb="13" eb="14">
      <t>サイ</t>
    </rPh>
    <phoneticPr fontId="3"/>
  </si>
  <si>
    <t>成年女子Ⅱ部（一般） 40才～</t>
    <rPh sb="0" eb="2">
      <t>セイネン</t>
    </rPh>
    <rPh sb="2" eb="4">
      <t>ジョシ</t>
    </rPh>
    <rPh sb="5" eb="6">
      <t>ブ</t>
    </rPh>
    <rPh sb="7" eb="9">
      <t>イッパン</t>
    </rPh>
    <rPh sb="13" eb="14">
      <t>サイ</t>
    </rPh>
    <phoneticPr fontId="3"/>
  </si>
  <si>
    <t>成年女子Ⅲ部（一般） 45才～</t>
    <rPh sb="0" eb="2">
      <t>セイネン</t>
    </rPh>
    <rPh sb="2" eb="4">
      <t>ジョシ</t>
    </rPh>
    <rPh sb="5" eb="6">
      <t>ブ</t>
    </rPh>
    <rPh sb="7" eb="9">
      <t>イッパン</t>
    </rPh>
    <rPh sb="13" eb="14">
      <t>サイ</t>
    </rPh>
    <phoneticPr fontId="3"/>
  </si>
  <si>
    <t>成年女子Ⅳ部（一般） 50才～</t>
    <rPh sb="0" eb="2">
      <t>セイネン</t>
    </rPh>
    <rPh sb="2" eb="4">
      <t>ジョシ</t>
    </rPh>
    <rPh sb="5" eb="6">
      <t>ブ</t>
    </rPh>
    <rPh sb="7" eb="9">
      <t>イッパン</t>
    </rPh>
    <rPh sb="13" eb="14">
      <t>サイ</t>
    </rPh>
    <phoneticPr fontId="3"/>
  </si>
  <si>
    <t>成年女子Ⅴ部（一般） 55才～</t>
    <rPh sb="0" eb="2">
      <t>セイネン</t>
    </rPh>
    <rPh sb="2" eb="4">
      <t>ジョシ</t>
    </rPh>
    <rPh sb="5" eb="6">
      <t>ブ</t>
    </rPh>
    <rPh sb="7" eb="9">
      <t>イッパン</t>
    </rPh>
    <rPh sb="13" eb="14">
      <t>サイ</t>
    </rPh>
    <phoneticPr fontId="3"/>
  </si>
  <si>
    <t>成年女子Ⅵ部（一般） 60才～</t>
    <rPh sb="0" eb="2">
      <t>セイネン</t>
    </rPh>
    <rPh sb="2" eb="4">
      <t>ジョシ</t>
    </rPh>
    <rPh sb="5" eb="6">
      <t>ブ</t>
    </rPh>
    <rPh sb="7" eb="9">
      <t>イッパン</t>
    </rPh>
    <rPh sb="13" eb="14">
      <t>サイ</t>
    </rPh>
    <phoneticPr fontId="3"/>
  </si>
  <si>
    <t>成年女子Ⅶ部（一般） 65才～</t>
    <rPh sb="0" eb="2">
      <t>セイネン</t>
    </rPh>
    <rPh sb="2" eb="4">
      <t>ジョシ</t>
    </rPh>
    <rPh sb="5" eb="6">
      <t>ブ</t>
    </rPh>
    <rPh sb="7" eb="9">
      <t>イッパン</t>
    </rPh>
    <rPh sb="13" eb="14">
      <t>サイ</t>
    </rPh>
    <phoneticPr fontId="3"/>
  </si>
  <si>
    <t>成年女子Ⅷ部（一般） 70才～</t>
    <rPh sb="0" eb="2">
      <t>セイネン</t>
    </rPh>
    <rPh sb="2" eb="4">
      <t>ジョシ</t>
    </rPh>
    <rPh sb="5" eb="6">
      <t>ブ</t>
    </rPh>
    <rPh sb="7" eb="9">
      <t>イッパン</t>
    </rPh>
    <rPh sb="13" eb="14">
      <t>サイ</t>
    </rPh>
    <phoneticPr fontId="3"/>
  </si>
  <si>
    <t>少年男子（高校生）</t>
    <rPh sb="0" eb="2">
      <t>ショウネン</t>
    </rPh>
    <rPh sb="2" eb="4">
      <t>ダンシ</t>
    </rPh>
    <rPh sb="5" eb="8">
      <t>コウコウセイ</t>
    </rPh>
    <phoneticPr fontId="3"/>
  </si>
  <si>
    <t>少年女子（高校生）</t>
    <rPh sb="0" eb="2">
      <t>ショウネン</t>
    </rPh>
    <rPh sb="2" eb="3">
      <t>ジョシ</t>
    </rPh>
    <rPh sb="5" eb="8">
      <t>コウコウセイ</t>
    </rPh>
    <phoneticPr fontId="3"/>
  </si>
  <si>
    <t>リトルジュニア男子（小学生以下）</t>
    <rPh sb="7" eb="9">
      <t>ダンシ</t>
    </rPh>
    <rPh sb="10" eb="11">
      <t>ショウ</t>
    </rPh>
    <rPh sb="11" eb="13">
      <t>ガクセイ</t>
    </rPh>
    <rPh sb="13" eb="15">
      <t>イカ</t>
    </rPh>
    <phoneticPr fontId="3"/>
  </si>
  <si>
    <t>リトルジュニア女子（小学生以下）</t>
    <rPh sb="7" eb="8">
      <t>オンナ</t>
    </rPh>
    <rPh sb="8" eb="9">
      <t>ダンシ</t>
    </rPh>
    <rPh sb="10" eb="11">
      <t>ショウ</t>
    </rPh>
    <rPh sb="11" eb="13">
      <t>チュウガクセイ</t>
    </rPh>
    <rPh sb="13" eb="15">
      <t>イカ</t>
    </rPh>
    <phoneticPr fontId="3"/>
  </si>
  <si>
    <t>種　　　　目</t>
    <rPh sb="0" eb="1">
      <t>タネ</t>
    </rPh>
    <rPh sb="5" eb="6">
      <t>メ</t>
    </rPh>
    <phoneticPr fontId="3"/>
  </si>
  <si>
    <t>登録料</t>
    <rPh sb="0" eb="2">
      <t>トウロク</t>
    </rPh>
    <rPh sb="2" eb="3">
      <t>リョウ</t>
    </rPh>
    <phoneticPr fontId="3"/>
  </si>
  <si>
    <t>人　数</t>
    <rPh sb="0" eb="1">
      <t>ヒト</t>
    </rPh>
    <rPh sb="2" eb="3">
      <t>カズ</t>
    </rPh>
    <phoneticPr fontId="3"/>
  </si>
  <si>
    <t>金　　額</t>
    <rPh sb="0" eb="1">
      <t>キン</t>
    </rPh>
    <rPh sb="3" eb="4">
      <t>ガク</t>
    </rPh>
    <phoneticPr fontId="3"/>
  </si>
  <si>
    <t>小　　　計</t>
    <rPh sb="0" eb="1">
      <t>ショウ</t>
    </rPh>
    <rPh sb="4" eb="5">
      <t>ケイ</t>
    </rPh>
    <phoneticPr fontId="3"/>
  </si>
  <si>
    <t>年　月　日</t>
    <rPh sb="0" eb="1">
      <t>ネン</t>
    </rPh>
    <rPh sb="2" eb="3">
      <t>ツキ</t>
    </rPh>
    <rPh sb="4" eb="5">
      <t>ヒ</t>
    </rPh>
    <phoneticPr fontId="3"/>
  </si>
  <si>
    <t>事務局氏名</t>
    <rPh sb="0" eb="3">
      <t>ジムキョク</t>
    </rPh>
    <rPh sb="3" eb="5">
      <t>シメイ</t>
    </rPh>
    <phoneticPr fontId="3"/>
  </si>
  <si>
    <t>〃　住所　〒</t>
    <rPh sb="2" eb="4">
      <t>ジュウショ</t>
    </rPh>
    <phoneticPr fontId="3"/>
  </si>
  <si>
    <t>自　宅　ＴＥＬ</t>
    <rPh sb="0" eb="1">
      <t>ジ</t>
    </rPh>
    <rPh sb="2" eb="3">
      <t>タク</t>
    </rPh>
    <phoneticPr fontId="3"/>
  </si>
  <si>
    <t>勤務先　ＴＥＬ</t>
    <rPh sb="0" eb="2">
      <t>キンム</t>
    </rPh>
    <rPh sb="2" eb="3">
      <t>サキ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</si>
  <si>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</si>
  <si>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</si>
  <si>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</si>
  <si>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</si>
  <si>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Ｆ</t>
    <phoneticPr fontId="3"/>
  </si>
  <si>
    <t>Ｇ</t>
    <phoneticPr fontId="3"/>
  </si>
  <si>
    <t>Ｊ</t>
    <phoneticPr fontId="3"/>
  </si>
  <si>
    <t>Ｋ</t>
    <phoneticPr fontId="3"/>
  </si>
  <si>
    <t>Ｌ</t>
    <phoneticPr fontId="3"/>
  </si>
  <si>
    <t>登録団体別　登録者名簿</t>
  </si>
  <si>
    <t>いわきテニス協会</t>
    <rPh sb="6" eb="8">
      <t>キョウカイ</t>
    </rPh>
    <phoneticPr fontId="3"/>
  </si>
  <si>
    <t>H</t>
    <phoneticPr fontId="3"/>
  </si>
  <si>
    <t>Ｍ</t>
  </si>
  <si>
    <t>Ｎ</t>
  </si>
  <si>
    <t>Ｏ</t>
  </si>
  <si>
    <t>Ｐ</t>
  </si>
  <si>
    <t>Ｑ</t>
  </si>
  <si>
    <t>Ｒ</t>
  </si>
  <si>
    <t>Ｓ</t>
  </si>
  <si>
    <t>Ｔ</t>
  </si>
  <si>
    <t>Ｕ</t>
  </si>
  <si>
    <t>Ｖ</t>
  </si>
  <si>
    <t>Ｗ</t>
  </si>
  <si>
    <t>Ｘ</t>
  </si>
  <si>
    <t>Ｙ</t>
  </si>
  <si>
    <t>Z</t>
    <phoneticPr fontId="3"/>
  </si>
  <si>
    <t>成年女子Ⅱ部（一般） 35才～</t>
    <rPh sb="0" eb="2">
      <t>セイネン</t>
    </rPh>
    <rPh sb="2" eb="4">
      <t>ジョシ</t>
    </rPh>
    <rPh sb="5" eb="6">
      <t>ブ</t>
    </rPh>
    <rPh sb="7" eb="9">
      <t>イッパン</t>
    </rPh>
    <rPh sb="13" eb="14">
      <t>サイ</t>
    </rPh>
    <phoneticPr fontId="3"/>
  </si>
  <si>
    <t>№</t>
  </si>
  <si>
    <t>氏名(フリガナ)</t>
    <rPh sb="0" eb="2">
      <t>シメイ</t>
    </rPh>
    <phoneticPr fontId="3"/>
  </si>
  <si>
    <t>名簿提出日：</t>
    <rPh sb="0" eb="2">
      <t>メイボ</t>
    </rPh>
    <rPh sb="2" eb="4">
      <t>テイシュツ</t>
    </rPh>
    <rPh sb="4" eb="5">
      <t>ビ</t>
    </rPh>
    <phoneticPr fontId="3"/>
  </si>
  <si>
    <r>
      <t>平成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年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月</t>
    </r>
    <r>
      <rPr>
        <u/>
        <sz val="11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日</t>
    </r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</si>
  <si>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(〇で囲んでください)</t>
    <rPh sb="3" eb="4">
      <t>カコ</t>
    </rPh>
    <phoneticPr fontId="3"/>
  </si>
  <si>
    <t>県南・県北・会津・いわき・相双</t>
    <rPh sb="0" eb="2">
      <t>ケンナン</t>
    </rPh>
    <rPh sb="3" eb="5">
      <t>ケンポク</t>
    </rPh>
    <rPh sb="6" eb="8">
      <t>アイヅ</t>
    </rPh>
    <rPh sb="13" eb="14">
      <t>ソウ</t>
    </rPh>
    <rPh sb="14" eb="15">
      <t>ソウ</t>
    </rPh>
    <phoneticPr fontId="3"/>
  </si>
  <si>
    <t>本協会の登録者名簿に記載頂きました個人情報につきましては、年齢基準の確認及び大会に係わる諸連絡に使用致しますと共に、氏名・所属につきましては、大会のプログラムに掲載致します。また、氏名・所属につきましては、大会資料として使用させて頂く他、ランキングに掲載し公開いたします。更に、大会記録として本協会の年報や記念誌等へ掲載させて頂きます。なお、その他の個人情報につきましては、本人の同意を得ることなく第三者に提供いたしません。</t>
    <rPh sb="0" eb="1">
      <t>ホン</t>
    </rPh>
    <rPh sb="1" eb="3">
      <t>キョウカイ</t>
    </rPh>
    <rPh sb="4" eb="6">
      <t>トウロク</t>
    </rPh>
    <rPh sb="6" eb="7">
      <t>シャ</t>
    </rPh>
    <rPh sb="7" eb="9">
      <t>メイボ</t>
    </rPh>
    <rPh sb="10" eb="12">
      <t>キサイ</t>
    </rPh>
    <rPh sb="12" eb="13">
      <t>イタダ</t>
    </rPh>
    <rPh sb="17" eb="19">
      <t>コジン</t>
    </rPh>
    <rPh sb="19" eb="21">
      <t>ジョウホウ</t>
    </rPh>
    <rPh sb="29" eb="31">
      <t>ネンレイ</t>
    </rPh>
    <rPh sb="31" eb="33">
      <t>キジュン</t>
    </rPh>
    <rPh sb="34" eb="36">
      <t>カクニン</t>
    </rPh>
    <rPh sb="36" eb="37">
      <t>オヨ</t>
    </rPh>
    <rPh sb="38" eb="40">
      <t>タイカイ</t>
    </rPh>
    <rPh sb="41" eb="42">
      <t>カカ</t>
    </rPh>
    <rPh sb="44" eb="45">
      <t>ショ</t>
    </rPh>
    <rPh sb="45" eb="47">
      <t>レンラク</t>
    </rPh>
    <rPh sb="48" eb="51">
      <t>シヨウイタ</t>
    </rPh>
    <rPh sb="55" eb="56">
      <t>トモ</t>
    </rPh>
    <rPh sb="58" eb="60">
      <t>シメイ</t>
    </rPh>
    <rPh sb="61" eb="63">
      <t>ショゾク</t>
    </rPh>
    <rPh sb="71" eb="73">
      <t>タイカイ</t>
    </rPh>
    <rPh sb="80" eb="82">
      <t>ケイサイ</t>
    </rPh>
    <rPh sb="82" eb="83">
      <t>イタ</t>
    </rPh>
    <rPh sb="90" eb="92">
      <t>シメイ</t>
    </rPh>
    <rPh sb="93" eb="95">
      <t>ショゾク</t>
    </rPh>
    <rPh sb="103" eb="105">
      <t>タイカイ</t>
    </rPh>
    <rPh sb="105" eb="107">
      <t>シリョウ</t>
    </rPh>
    <rPh sb="110" eb="112">
      <t>シヨウ</t>
    </rPh>
    <rPh sb="115" eb="116">
      <t>イタダ</t>
    </rPh>
    <rPh sb="117" eb="118">
      <t>ホカ</t>
    </rPh>
    <rPh sb="125" eb="127">
      <t>ケイサイ</t>
    </rPh>
    <rPh sb="128" eb="130">
      <t>コウカイ</t>
    </rPh>
    <rPh sb="136" eb="137">
      <t>サラ</t>
    </rPh>
    <rPh sb="139" eb="141">
      <t>タイカイ</t>
    </rPh>
    <rPh sb="141" eb="143">
      <t>キロク</t>
    </rPh>
    <rPh sb="146" eb="147">
      <t>ホン</t>
    </rPh>
    <rPh sb="147" eb="149">
      <t>キョウカイ</t>
    </rPh>
    <rPh sb="150" eb="152">
      <t>ネンポウ</t>
    </rPh>
    <rPh sb="153" eb="156">
      <t>キネンシ</t>
    </rPh>
    <rPh sb="156" eb="157">
      <t>トウ</t>
    </rPh>
    <rPh sb="158" eb="160">
      <t>ケイサイ</t>
    </rPh>
    <rPh sb="163" eb="164">
      <t>イタダ</t>
    </rPh>
    <rPh sb="173" eb="174">
      <t>タ</t>
    </rPh>
    <rPh sb="175" eb="177">
      <t>コジン</t>
    </rPh>
    <rPh sb="177" eb="179">
      <t>ジョウホウ</t>
    </rPh>
    <rPh sb="187" eb="189">
      <t>ホンニン</t>
    </rPh>
    <rPh sb="190" eb="192">
      <t>ドウイ</t>
    </rPh>
    <rPh sb="193" eb="194">
      <t>エ</t>
    </rPh>
    <rPh sb="199" eb="202">
      <t>ダイサンシャ</t>
    </rPh>
    <rPh sb="203" eb="205">
      <t>テイキョウ</t>
    </rPh>
    <phoneticPr fontId="3"/>
  </si>
  <si>
    <t>本協会の登録者名簿に記載頂きました個人情報につきましては、年齢基準の確認及び大会に係わる諸連絡に使用致しますと共に、氏名・所属につきましては、大会のプログラムに掲載致します。また、氏名・所属につきましては、大会資料として使用させて頂く他、ランキングに掲載し公開いたします。更に、大会記録として本協会の便覧や記念誌等へ掲載させて頂きます。なお、その他の個人情報につきましては、本人の同意を得ることなく第三者に提供いたしません。</t>
    <rPh sb="0" eb="1">
      <t>ホン</t>
    </rPh>
    <rPh sb="1" eb="3">
      <t>キョウカイ</t>
    </rPh>
    <rPh sb="4" eb="6">
      <t>トウロク</t>
    </rPh>
    <rPh sb="6" eb="7">
      <t>シャ</t>
    </rPh>
    <rPh sb="7" eb="9">
      <t>メイボ</t>
    </rPh>
    <rPh sb="10" eb="12">
      <t>キサイ</t>
    </rPh>
    <rPh sb="12" eb="13">
      <t>イタダ</t>
    </rPh>
    <rPh sb="17" eb="19">
      <t>コジン</t>
    </rPh>
    <rPh sb="19" eb="21">
      <t>ジョウホウ</t>
    </rPh>
    <rPh sb="29" eb="31">
      <t>ネンレイ</t>
    </rPh>
    <rPh sb="31" eb="33">
      <t>キジュン</t>
    </rPh>
    <rPh sb="34" eb="36">
      <t>カクニン</t>
    </rPh>
    <rPh sb="36" eb="37">
      <t>オヨ</t>
    </rPh>
    <rPh sb="38" eb="40">
      <t>タイカイ</t>
    </rPh>
    <rPh sb="41" eb="42">
      <t>カカ</t>
    </rPh>
    <rPh sb="44" eb="45">
      <t>ショ</t>
    </rPh>
    <rPh sb="45" eb="47">
      <t>レンラク</t>
    </rPh>
    <rPh sb="48" eb="51">
      <t>シヨウイタ</t>
    </rPh>
    <rPh sb="55" eb="56">
      <t>トモ</t>
    </rPh>
    <rPh sb="58" eb="60">
      <t>シメイ</t>
    </rPh>
    <rPh sb="61" eb="63">
      <t>ショゾク</t>
    </rPh>
    <rPh sb="71" eb="73">
      <t>タイカイ</t>
    </rPh>
    <rPh sb="80" eb="82">
      <t>ケイサイ</t>
    </rPh>
    <rPh sb="82" eb="83">
      <t>イタ</t>
    </rPh>
    <rPh sb="90" eb="92">
      <t>シメイ</t>
    </rPh>
    <rPh sb="93" eb="95">
      <t>ショゾク</t>
    </rPh>
    <rPh sb="103" eb="105">
      <t>タイカイ</t>
    </rPh>
    <rPh sb="105" eb="107">
      <t>シリョウ</t>
    </rPh>
    <rPh sb="110" eb="112">
      <t>シヨウ</t>
    </rPh>
    <rPh sb="115" eb="116">
      <t>イタダ</t>
    </rPh>
    <rPh sb="117" eb="118">
      <t>ホカ</t>
    </rPh>
    <rPh sb="125" eb="127">
      <t>ケイサイ</t>
    </rPh>
    <rPh sb="128" eb="130">
      <t>コウカイ</t>
    </rPh>
    <rPh sb="136" eb="137">
      <t>サラ</t>
    </rPh>
    <rPh sb="139" eb="141">
      <t>タイカイ</t>
    </rPh>
    <rPh sb="141" eb="143">
      <t>キロク</t>
    </rPh>
    <rPh sb="146" eb="147">
      <t>ホン</t>
    </rPh>
    <rPh sb="147" eb="149">
      <t>キョウカイ</t>
    </rPh>
    <rPh sb="150" eb="152">
      <t>ビンラン</t>
    </rPh>
    <rPh sb="153" eb="156">
      <t>キネンシ</t>
    </rPh>
    <rPh sb="156" eb="157">
      <t>トウ</t>
    </rPh>
    <rPh sb="158" eb="160">
      <t>ケイサイ</t>
    </rPh>
    <rPh sb="163" eb="164">
      <t>イタダ</t>
    </rPh>
    <rPh sb="173" eb="174">
      <t>タ</t>
    </rPh>
    <rPh sb="175" eb="177">
      <t>コジン</t>
    </rPh>
    <rPh sb="177" eb="179">
      <t>ジョウホウ</t>
    </rPh>
    <rPh sb="187" eb="189">
      <t>ホンニン</t>
    </rPh>
    <rPh sb="190" eb="192">
      <t>ドウイ</t>
    </rPh>
    <rPh sb="193" eb="194">
      <t>エ</t>
    </rPh>
    <rPh sb="199" eb="202">
      <t>ダイサンシャ</t>
    </rPh>
    <rPh sb="203" eb="205">
      <t>テイキョウ</t>
    </rPh>
    <phoneticPr fontId="3"/>
  </si>
  <si>
    <t>福島県テニス協会</t>
    <rPh sb="0" eb="3">
      <t>フクシマケン</t>
    </rPh>
    <rPh sb="6" eb="8">
      <t>キョウカイ</t>
    </rPh>
    <phoneticPr fontId="3"/>
  </si>
  <si>
    <t>姓</t>
    <rPh sb="0" eb="1">
      <t>セイ</t>
    </rPh>
    <phoneticPr fontId="3"/>
  </si>
  <si>
    <t>名</t>
    <rPh sb="0" eb="1">
      <t>ナ</t>
    </rPh>
    <phoneticPr fontId="3"/>
  </si>
  <si>
    <t>性別</t>
    <rPh sb="0" eb="2">
      <t>セイベツ</t>
    </rPh>
    <phoneticPr fontId="3"/>
  </si>
  <si>
    <t>プルダウン選択</t>
    <rPh sb="5" eb="7">
      <t>センタク</t>
    </rPh>
    <phoneticPr fontId="3"/>
  </si>
  <si>
    <t>男</t>
  </si>
  <si>
    <t>地区名（プルダウン選択）</t>
    <rPh sb="0" eb="3">
      <t>チクメイ</t>
    </rPh>
    <rPh sb="9" eb="11">
      <t>センタク</t>
    </rPh>
    <phoneticPr fontId="3"/>
  </si>
  <si>
    <t>事務局住所</t>
    <rPh sb="0" eb="3">
      <t>ジムキョク</t>
    </rPh>
    <rPh sb="3" eb="5">
      <t>ジュウショ</t>
    </rPh>
    <phoneticPr fontId="3"/>
  </si>
  <si>
    <t>郵便番号</t>
    <rPh sb="0" eb="2">
      <t>ユウビン</t>
    </rPh>
    <rPh sb="2" eb="4">
      <t>バンゴウ</t>
    </rPh>
    <phoneticPr fontId="3"/>
  </si>
  <si>
    <t>生年月日</t>
    <rPh sb="0" eb="2">
      <t>セイネン</t>
    </rPh>
    <rPh sb="2" eb="4">
      <t>ガッピ</t>
    </rPh>
    <phoneticPr fontId="3"/>
  </si>
  <si>
    <t>年（西暦）</t>
    <rPh sb="0" eb="1">
      <t>ネン</t>
    </rPh>
    <rPh sb="2" eb="4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</si>
  <si>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</si>
  <si>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</si>
  <si>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備考</t>
    <rPh sb="0" eb="2">
      <t>ビコウ</t>
    </rPh>
    <phoneticPr fontId="3"/>
  </si>
  <si>
    <t>参照用</t>
    <rPh sb="0" eb="3">
      <t>サンショウヨウ</t>
    </rPh>
    <phoneticPr fontId="3"/>
  </si>
  <si>
    <t>対象年齢</t>
    <rPh sb="0" eb="2">
      <t>タイショウ</t>
    </rPh>
    <rPh sb="2" eb="4">
      <t>ネンレイ</t>
    </rPh>
    <phoneticPr fontId="3"/>
  </si>
  <si>
    <t>今年の年齢</t>
    <rPh sb="0" eb="2">
      <t>コトシ</t>
    </rPh>
    <rPh sb="3" eb="5">
      <t>ネンレイ</t>
    </rPh>
    <phoneticPr fontId="3"/>
  </si>
  <si>
    <t>35～</t>
  </si>
  <si>
    <t>40～</t>
  </si>
  <si>
    <t>45～</t>
  </si>
  <si>
    <t>50～</t>
  </si>
  <si>
    <t>55～</t>
  </si>
  <si>
    <t>60～</t>
  </si>
  <si>
    <t>65～</t>
  </si>
  <si>
    <t>70～</t>
  </si>
  <si>
    <t>19～</t>
    <phoneticPr fontId="3"/>
  </si>
  <si>
    <t>登録年齢</t>
    <rPh sb="0" eb="2">
      <t>トウロク</t>
    </rPh>
    <rPh sb="2" eb="4">
      <t>ネンレイ</t>
    </rPh>
    <phoneticPr fontId="3"/>
  </si>
  <si>
    <t>大学生</t>
  </si>
  <si>
    <t>女</t>
  </si>
  <si>
    <t>高校生</t>
  </si>
  <si>
    <t>中学生</t>
  </si>
  <si>
    <t>小学生</t>
  </si>
  <si>
    <t>男19</t>
    <rPh sb="0" eb="1">
      <t>オトコ</t>
    </rPh>
    <phoneticPr fontId="3"/>
  </si>
  <si>
    <t>男大学生</t>
    <rPh sb="0" eb="1">
      <t>オトコ</t>
    </rPh>
    <rPh sb="1" eb="4">
      <t>ダイガクセイ</t>
    </rPh>
    <phoneticPr fontId="3"/>
  </si>
  <si>
    <t>男35</t>
    <rPh sb="0" eb="1">
      <t>オトコ</t>
    </rPh>
    <phoneticPr fontId="3"/>
  </si>
  <si>
    <t>男40</t>
    <rPh sb="0" eb="1">
      <t>オトコ</t>
    </rPh>
    <phoneticPr fontId="3"/>
  </si>
  <si>
    <t>男45</t>
    <rPh sb="0" eb="1">
      <t>オトコ</t>
    </rPh>
    <phoneticPr fontId="3"/>
  </si>
  <si>
    <t>男50</t>
    <rPh sb="0" eb="1">
      <t>オトコ</t>
    </rPh>
    <phoneticPr fontId="3"/>
  </si>
  <si>
    <t>男55</t>
    <rPh sb="0" eb="1">
      <t>オトコ</t>
    </rPh>
    <phoneticPr fontId="3"/>
  </si>
  <si>
    <t>男60</t>
    <rPh sb="0" eb="1">
      <t>オトコ</t>
    </rPh>
    <phoneticPr fontId="3"/>
  </si>
  <si>
    <t>男65</t>
    <rPh sb="0" eb="1">
      <t>オトコ</t>
    </rPh>
    <phoneticPr fontId="3"/>
  </si>
  <si>
    <t>男70</t>
    <rPh sb="0" eb="1">
      <t>オトコ</t>
    </rPh>
    <phoneticPr fontId="3"/>
  </si>
  <si>
    <t>女19</t>
    <rPh sb="0" eb="1">
      <t>オンナ</t>
    </rPh>
    <phoneticPr fontId="3"/>
  </si>
  <si>
    <t>女大学生</t>
    <rPh sb="0" eb="1">
      <t>オンナ</t>
    </rPh>
    <rPh sb="1" eb="4">
      <t>ダイガクセイ</t>
    </rPh>
    <phoneticPr fontId="3"/>
  </si>
  <si>
    <t>女35</t>
    <rPh sb="0" eb="1">
      <t>オンナ</t>
    </rPh>
    <phoneticPr fontId="3"/>
  </si>
  <si>
    <t>女40</t>
    <rPh sb="0" eb="1">
      <t>オンナ</t>
    </rPh>
    <phoneticPr fontId="3"/>
  </si>
  <si>
    <t>女45</t>
    <rPh sb="0" eb="1">
      <t>オンナ</t>
    </rPh>
    <phoneticPr fontId="3"/>
  </si>
  <si>
    <t>女50</t>
    <rPh sb="0" eb="1">
      <t>オンナ</t>
    </rPh>
    <phoneticPr fontId="3"/>
  </si>
  <si>
    <t>女55</t>
    <rPh sb="0" eb="1">
      <t>オンナ</t>
    </rPh>
    <phoneticPr fontId="3"/>
  </si>
  <si>
    <t>女60</t>
    <rPh sb="0" eb="1">
      <t>オンナ</t>
    </rPh>
    <phoneticPr fontId="3"/>
  </si>
  <si>
    <t>女65</t>
    <rPh sb="0" eb="1">
      <t>オンナ</t>
    </rPh>
    <phoneticPr fontId="3"/>
  </si>
  <si>
    <t>女70</t>
    <rPh sb="0" eb="1">
      <t>オンナ</t>
    </rPh>
    <phoneticPr fontId="3"/>
  </si>
  <si>
    <t>男高校生</t>
    <rPh sb="0" eb="1">
      <t>オトコ</t>
    </rPh>
    <rPh sb="1" eb="4">
      <t>コウコウセイ</t>
    </rPh>
    <phoneticPr fontId="3"/>
  </si>
  <si>
    <t>女高校生</t>
    <rPh sb="0" eb="1">
      <t>オンナ</t>
    </rPh>
    <rPh sb="1" eb="4">
      <t>コウコウセイ</t>
    </rPh>
    <phoneticPr fontId="3"/>
  </si>
  <si>
    <t>男中学生</t>
    <rPh sb="0" eb="1">
      <t>オトコ</t>
    </rPh>
    <rPh sb="1" eb="4">
      <t>チュウガクセイ</t>
    </rPh>
    <phoneticPr fontId="3"/>
  </si>
  <si>
    <t>女中学生</t>
    <rPh sb="0" eb="1">
      <t>オンナ</t>
    </rPh>
    <rPh sb="1" eb="4">
      <t>チュウガクセイ</t>
    </rPh>
    <phoneticPr fontId="3"/>
  </si>
  <si>
    <t>男小学生</t>
    <rPh sb="0" eb="1">
      <t>オトコ</t>
    </rPh>
    <rPh sb="1" eb="4">
      <t>ショウガクセイ</t>
    </rPh>
    <phoneticPr fontId="3"/>
  </si>
  <si>
    <t>女小学生</t>
    <rPh sb="0" eb="1">
      <t>オンナ</t>
    </rPh>
    <rPh sb="1" eb="4">
      <t>ショウガクセイ</t>
    </rPh>
    <phoneticPr fontId="3"/>
  </si>
  <si>
    <t>種目</t>
    <rPh sb="0" eb="2">
      <t>シュモク</t>
    </rPh>
    <phoneticPr fontId="3"/>
  </si>
  <si>
    <t>性別+</t>
    <rPh sb="0" eb="2">
      <t>セイベツ</t>
    </rPh>
    <phoneticPr fontId="3"/>
  </si>
  <si>
    <t>自動入力</t>
    <rPh sb="0" eb="2">
      <t>ジドウ</t>
    </rPh>
    <rPh sb="2" eb="4">
      <t>ニュウリョク</t>
    </rPh>
    <phoneticPr fontId="3"/>
  </si>
  <si>
    <t>自動集計</t>
    <rPh sb="0" eb="2">
      <t>ジドウ</t>
    </rPh>
    <rPh sb="2" eb="4">
      <t>シュウケイ</t>
    </rPh>
    <phoneticPr fontId="3"/>
  </si>
  <si>
    <t>自動計算</t>
    <rPh sb="0" eb="2">
      <t>ジドウ</t>
    </rPh>
    <rPh sb="2" eb="4">
      <t>ケイサン</t>
    </rPh>
    <phoneticPr fontId="3"/>
  </si>
  <si>
    <t>Ｚ</t>
    <phoneticPr fontId="3"/>
  </si>
  <si>
    <t>漢字表記</t>
    <rPh sb="0" eb="2">
      <t>カンジ</t>
    </rPh>
    <rPh sb="2" eb="4">
      <t>ヒョウキ</t>
    </rPh>
    <phoneticPr fontId="3"/>
  </si>
  <si>
    <t>ひらがな表記</t>
    <rPh sb="4" eb="6">
      <t>ヒョウキ</t>
    </rPh>
    <phoneticPr fontId="3"/>
  </si>
  <si>
    <t>学生区分（学生のみ選択）</t>
    <rPh sb="0" eb="2">
      <t>ガクセイ</t>
    </rPh>
    <rPh sb="2" eb="4">
      <t>クブン</t>
    </rPh>
    <rPh sb="5" eb="7">
      <t>ガクセイ</t>
    </rPh>
    <rPh sb="9" eb="11">
      <t>センタク</t>
    </rPh>
    <phoneticPr fontId="3"/>
  </si>
  <si>
    <t>平</t>
  </si>
  <si>
    <t>ITA</t>
    <phoneticPr fontId="3"/>
  </si>
  <si>
    <t>いわきテニス協会クラブ</t>
    <rPh sb="6" eb="8">
      <t>キョウカイ</t>
    </rPh>
    <phoneticPr fontId="3"/>
  </si>
  <si>
    <t>磐城</t>
    <rPh sb="0" eb="2">
      <t>イワキ</t>
    </rPh>
    <phoneticPr fontId="3"/>
  </si>
  <si>
    <t>太郎</t>
    <rPh sb="0" eb="2">
      <t>タロウ</t>
    </rPh>
    <phoneticPr fontId="3"/>
  </si>
  <si>
    <t>花子</t>
    <rPh sb="0" eb="2">
      <t>ハナコ</t>
    </rPh>
    <phoneticPr fontId="3"/>
  </si>
  <si>
    <t>次郎</t>
    <rPh sb="0" eb="2">
      <t>ジロウ</t>
    </rPh>
    <phoneticPr fontId="3"/>
  </si>
  <si>
    <t>三郎</t>
    <rPh sb="0" eb="2">
      <t>サブロウ</t>
    </rPh>
    <phoneticPr fontId="3"/>
  </si>
  <si>
    <t>いわき</t>
    <phoneticPr fontId="3"/>
  </si>
  <si>
    <t>たろう</t>
    <phoneticPr fontId="3"/>
  </si>
  <si>
    <t>いわき</t>
    <phoneticPr fontId="3"/>
  </si>
  <si>
    <t>はなこ</t>
    <phoneticPr fontId="3"/>
  </si>
  <si>
    <t>じろう</t>
    <phoneticPr fontId="3"/>
  </si>
  <si>
    <t>さぶろう</t>
    <phoneticPr fontId="3"/>
  </si>
  <si>
    <t>登録番号
（入力不要）</t>
    <rPh sb="0" eb="2">
      <t>トウロク</t>
    </rPh>
    <rPh sb="2" eb="4">
      <t>バンゴウ</t>
    </rPh>
    <rPh sb="6" eb="8">
      <t>ニュウリョク</t>
    </rPh>
    <rPh sb="8" eb="10">
      <t>フヨウ</t>
    </rPh>
    <phoneticPr fontId="3"/>
  </si>
  <si>
    <t>連絡先 TEL</t>
    <rPh sb="0" eb="3">
      <t>レンラクサキ</t>
    </rPh>
    <phoneticPr fontId="3"/>
  </si>
  <si>
    <t>E-mailアドレス</t>
    <phoneticPr fontId="3"/>
  </si>
  <si>
    <t>婚姻等による姓の変更等があれば記載</t>
    <rPh sb="0" eb="2">
      <t>コンイン</t>
    </rPh>
    <rPh sb="2" eb="3">
      <t>トウ</t>
    </rPh>
    <rPh sb="6" eb="7">
      <t>セイ</t>
    </rPh>
    <rPh sb="8" eb="10">
      <t>ヘンコウ</t>
    </rPh>
    <rPh sb="10" eb="11">
      <t>トウ</t>
    </rPh>
    <rPh sb="15" eb="17">
      <t>キサイ</t>
    </rPh>
    <phoneticPr fontId="3"/>
  </si>
  <si>
    <t>生年月日（数字のみ記入）</t>
    <rPh sb="0" eb="2">
      <t>セイネン</t>
    </rPh>
    <rPh sb="2" eb="4">
      <t>ガッピ</t>
    </rPh>
    <rPh sb="5" eb="7">
      <t>スウジ</t>
    </rPh>
    <rPh sb="9" eb="11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</si>
</sst>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e\.m\.d;@"/>
    <numFmt numFmtId="177" formatCode="[$-411]ggge&quot;年&quot;m&quot;月&quot;d&quot;日&quot;;@"/>
    <numFmt numFmtId="178" formatCode="###0&quot;年&quot;"/>
    <numFmt numFmtId="179" formatCode="#0&quot;月&quot;"/>
    <numFmt numFmtId="180" formatCode="#0&quot;日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HGｺﾞｼｯｸM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8"/>
      <name val="ＭＳ 明朝"/>
      <family val="1"/>
      <charset val="128"/>
    </font>
    <font>
      <sz val="9"/>
      <name val="ＭＳ Ｐゴシック"/>
      <family val="3"/>
      <charset val="128"/>
    </font>
    <font>
      <u/>
      <sz val="11"/>
      <name val="ＭＳ 明朝"/>
      <family val="1"/>
      <charset val="128"/>
    </font>
    <font>
      <sz val="7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5" tint="-0.24994659260841701"/>
      </left>
      <right style="medium">
        <color indexed="64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medium">
        <color indexed="64"/>
      </right>
      <top/>
      <bottom style="hair">
        <color theme="5" tint="-0.24994659260841701"/>
      </bottom>
      <diagonal/>
    </border>
    <border>
      <left style="medium">
        <color theme="5" tint="-0.24994659260841701"/>
      </left>
      <right style="medium">
        <color indexed="64"/>
      </right>
      <top style="hair">
        <color theme="5" tint="-0.24994659260841701"/>
      </top>
      <bottom style="hair">
        <color theme="5" tint="-0.24994659260841701"/>
      </bottom>
      <diagonal/>
    </border>
    <border>
      <left style="medium">
        <color theme="5" tint="-0.24994659260841701"/>
      </left>
      <right style="medium">
        <color indexed="64"/>
      </right>
      <top style="hair">
        <color theme="5" tint="-0.24994659260841701"/>
      </top>
      <bottom style="medium">
        <color theme="5" tint="-0.2499465926084170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6" fontId="2" fillId="0" borderId="5" xfId="2" applyFont="1" applyBorder="1" applyAlignment="1">
      <alignment horizontal="center" vertical="center"/>
    </xf>
    <xf numFmtId="6" fontId="2" fillId="0" borderId="6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6" fontId="2" fillId="0" borderId="9" xfId="2" applyFont="1" applyBorder="1" applyAlignment="1">
      <alignment horizontal="center" vertical="center"/>
    </xf>
    <xf numFmtId="6" fontId="2" fillId="0" borderId="10" xfId="2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6" fontId="2" fillId="0" borderId="20" xfId="2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0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0" xfId="0" applyFont="1">
      <alignment vertical="center"/>
    </xf>
    <xf numFmtId="0" fontId="9" fillId="0" borderId="23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22" xfId="0" applyFont="1" applyBorder="1">
      <alignment vertical="center"/>
    </xf>
    <xf numFmtId="0" fontId="5" fillId="0" borderId="0" xfId="0" applyFont="1">
      <alignment vertical="center"/>
    </xf>
    <xf numFmtId="0" fontId="5" fillId="0" borderId="23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0" xfId="0" applyFont="1" applyAlignment="1"/>
    <xf numFmtId="0" fontId="2" fillId="0" borderId="2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3" xfId="0" applyFont="1" applyBorder="1">
      <alignment vertical="center"/>
    </xf>
    <xf numFmtId="0" fontId="8" fillId="0" borderId="29" xfId="0" applyFont="1" applyBorder="1">
      <alignment vertical="center"/>
    </xf>
    <xf numFmtId="176" fontId="10" fillId="0" borderId="13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0" fontId="5" fillId="0" borderId="23" xfId="0" applyFont="1" applyBorder="1" applyAlignment="1"/>
    <xf numFmtId="6" fontId="2" fillId="0" borderId="14" xfId="2" applyFont="1" applyBorder="1" applyAlignment="1">
      <alignment horizontal="center" vertical="center"/>
    </xf>
    <xf numFmtId="6" fontId="2" fillId="0" borderId="30" xfId="2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8" fillId="0" borderId="35" xfId="0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38" fontId="8" fillId="0" borderId="2" xfId="1" applyFont="1" applyBorder="1" applyAlignment="1">
      <alignment horizontal="center" vertical="center"/>
    </xf>
    <xf numFmtId="38" fontId="8" fillId="0" borderId="29" xfId="1" applyFont="1" applyBorder="1" applyAlignment="1">
      <alignment horizontal="center" vertical="center"/>
    </xf>
    <xf numFmtId="38" fontId="8" fillId="0" borderId="37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8" fillId="0" borderId="37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35" xfId="0" applyFont="1" applyBorder="1" applyAlignment="1">
      <alignment horizontal="left" vertical="center" shrinkToFit="1"/>
    </xf>
    <xf numFmtId="0" fontId="8" fillId="0" borderId="34" xfId="0" applyFont="1" applyBorder="1" applyAlignment="1">
      <alignment horizontal="left" vertical="center" shrinkToFit="1"/>
    </xf>
    <xf numFmtId="0" fontId="8" fillId="0" borderId="42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35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38" fontId="8" fillId="0" borderId="31" xfId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15" fillId="0" borderId="0" xfId="0" applyFont="1">
      <alignment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vertical="center" shrinkToFit="1"/>
    </xf>
    <xf numFmtId="0" fontId="14" fillId="0" borderId="0" xfId="0" applyFont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0" fillId="0" borderId="0" xfId="0" applyAlignment="1">
      <alignment vertical="center" shrinkToFit="1"/>
    </xf>
    <xf numFmtId="0" fontId="6" fillId="0" borderId="4" xfId="0" applyFont="1" applyBorder="1">
      <alignment vertical="center"/>
    </xf>
    <xf numFmtId="0" fontId="0" fillId="0" borderId="4" xfId="0" applyBorder="1">
      <alignment vertical="center"/>
    </xf>
    <xf numFmtId="14" fontId="2" fillId="0" borderId="0" xfId="0" applyNumberFormat="1" applyFont="1">
      <alignment vertical="center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7" fillId="0" borderId="45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6" fillId="2" borderId="75" xfId="0" applyFont="1" applyFill="1" applyBorder="1">
      <alignment vertical="center"/>
    </xf>
    <xf numFmtId="0" fontId="0" fillId="3" borderId="76" xfId="0" applyFill="1" applyBorder="1" applyAlignment="1"/>
    <xf numFmtId="0" fontId="0" fillId="3" borderId="77" xfId="0" applyFill="1" applyBorder="1" applyAlignment="1"/>
    <xf numFmtId="0" fontId="0" fillId="3" borderId="78" xfId="0" applyFill="1" applyBorder="1" applyAlignment="1"/>
    <xf numFmtId="0" fontId="7" fillId="0" borderId="5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shrinkToFit="1"/>
    </xf>
    <xf numFmtId="0" fontId="8" fillId="0" borderId="51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52" xfId="0" applyFont="1" applyBorder="1" applyAlignment="1">
      <alignment horizontal="left" vertical="center" shrinkToFit="1"/>
    </xf>
    <xf numFmtId="0" fontId="8" fillId="0" borderId="43" xfId="0" applyFont="1" applyBorder="1" applyAlignment="1">
      <alignment vertical="center" shrinkToFit="1"/>
    </xf>
    <xf numFmtId="0" fontId="8" fillId="0" borderId="40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41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30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51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3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41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32" xfId="0" applyFont="1" applyBorder="1">
      <alignment vertical="center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53" xfId="0" applyFont="1" applyFill="1" applyBorder="1" applyAlignment="1">
      <alignment horizontal="center" vertical="center" shrinkToFit="1"/>
    </xf>
    <xf numFmtId="0" fontId="0" fillId="3" borderId="4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shrinkToFit="1"/>
    </xf>
    <xf numFmtId="0" fontId="0" fillId="0" borderId="49" xfId="0" applyBorder="1">
      <alignment vertical="center"/>
    </xf>
    <xf numFmtId="0" fontId="0" fillId="0" borderId="3" xfId="0" applyBorder="1">
      <alignment vertical="center"/>
    </xf>
    <xf numFmtId="179" fontId="0" fillId="0" borderId="54" xfId="0" applyNumberFormat="1" applyBorder="1">
      <alignment vertical="center"/>
    </xf>
    <xf numFmtId="180" fontId="0" fillId="0" borderId="26" xfId="0" applyNumberFormat="1" applyBorder="1">
      <alignment vertical="center"/>
    </xf>
    <xf numFmtId="0" fontId="0" fillId="0" borderId="55" xfId="0" applyBorder="1">
      <alignment vertical="center"/>
    </xf>
    <xf numFmtId="0" fontId="0" fillId="0" borderId="43" xfId="0" applyBorder="1">
      <alignment vertical="center"/>
    </xf>
    <xf numFmtId="179" fontId="0" fillId="0" borderId="56" xfId="0" applyNumberFormat="1" applyBorder="1">
      <alignment vertical="center"/>
    </xf>
    <xf numFmtId="180" fontId="0" fillId="0" borderId="57" xfId="0" applyNumberFormat="1" applyBorder="1">
      <alignment vertical="center"/>
    </xf>
    <xf numFmtId="0" fontId="0" fillId="0" borderId="58" xfId="0" applyBorder="1">
      <alignment vertical="center"/>
    </xf>
    <xf numFmtId="0" fontId="0" fillId="0" borderId="19" xfId="0" applyBorder="1">
      <alignment vertical="center"/>
    </xf>
    <xf numFmtId="179" fontId="0" fillId="0" borderId="48" xfId="0" applyNumberFormat="1" applyBorder="1">
      <alignment vertical="center"/>
    </xf>
    <xf numFmtId="180" fontId="0" fillId="0" borderId="19" xfId="0" applyNumberFormat="1" applyBorder="1">
      <alignment vertical="center"/>
    </xf>
    <xf numFmtId="0" fontId="0" fillId="0" borderId="59" xfId="0" applyBorder="1">
      <alignment vertical="center"/>
    </xf>
    <xf numFmtId="176" fontId="0" fillId="0" borderId="49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8" fontId="0" fillId="0" borderId="45" xfId="0" applyNumberFormat="1" applyBorder="1">
      <alignment vertical="center"/>
    </xf>
    <xf numFmtId="0" fontId="0" fillId="0" borderId="60" xfId="0" applyBorder="1">
      <alignment vertical="center"/>
    </xf>
    <xf numFmtId="176" fontId="0" fillId="0" borderId="5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8" fontId="0" fillId="0" borderId="60" xfId="0" applyNumberFormat="1" applyBorder="1">
      <alignment vertical="center"/>
    </xf>
    <xf numFmtId="0" fontId="0" fillId="0" borderId="47" xfId="0" applyBorder="1">
      <alignment vertical="center"/>
    </xf>
    <xf numFmtId="176" fontId="0" fillId="0" borderId="58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8" fontId="0" fillId="0" borderId="47" xfId="0" applyNumberFormat="1" applyBorder="1">
      <alignment vertical="center"/>
    </xf>
    <xf numFmtId="6" fontId="2" fillId="0" borderId="0" xfId="2" applyFont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0" fillId="4" borderId="0" xfId="0" applyFont="1" applyFill="1" applyAlignment="1">
      <alignment vertical="center" wrapText="1"/>
    </xf>
    <xf numFmtId="0" fontId="7" fillId="5" borderId="2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4" borderId="6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6" fontId="2" fillId="4" borderId="5" xfId="2" applyFont="1" applyFill="1" applyBorder="1" applyAlignment="1">
      <alignment horizontal="right" vertical="center"/>
    </xf>
    <xf numFmtId="6" fontId="2" fillId="4" borderId="20" xfId="2" applyFont="1" applyFill="1" applyBorder="1" applyAlignment="1">
      <alignment horizontal="right" vertical="center"/>
    </xf>
    <xf numFmtId="6" fontId="2" fillId="4" borderId="6" xfId="2" applyFont="1" applyFill="1" applyBorder="1" applyAlignment="1">
      <alignment horizontal="right" vertical="center"/>
    </xf>
    <xf numFmtId="6" fontId="2" fillId="4" borderId="9" xfId="2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6" fontId="2" fillId="4" borderId="1" xfId="2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0" fontId="0" fillId="6" borderId="13" xfId="0" applyFill="1" applyBorder="1">
      <alignment vertical="center"/>
    </xf>
    <xf numFmtId="0" fontId="0" fillId="6" borderId="16" xfId="0" applyFill="1" applyBorder="1">
      <alignment vertical="center"/>
    </xf>
    <xf numFmtId="0" fontId="0" fillId="6" borderId="18" xfId="0" applyFill="1" applyBorder="1">
      <alignment vertical="center"/>
    </xf>
    <xf numFmtId="0" fontId="7" fillId="0" borderId="80" xfId="0" applyFont="1" applyBorder="1" applyAlignment="1">
      <alignment horizontal="center" vertical="center" shrinkToFit="1"/>
    </xf>
    <xf numFmtId="0" fontId="7" fillId="0" borderId="79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176" fontId="0" fillId="0" borderId="49" xfId="0" applyNumberFormat="1" applyBorder="1" applyAlignment="1">
      <alignment horizontal="left" vertical="center"/>
    </xf>
    <xf numFmtId="176" fontId="0" fillId="0" borderId="55" xfId="0" applyNumberFormat="1" applyBorder="1" applyAlignment="1">
      <alignment horizontal="left" vertical="center"/>
    </xf>
    <xf numFmtId="176" fontId="0" fillId="0" borderId="58" xfId="0" applyNumberFormat="1" applyBorder="1" applyAlignment="1">
      <alignment horizontal="left" vertical="center"/>
    </xf>
    <xf numFmtId="38" fontId="5" fillId="0" borderId="3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6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5" borderId="62" xfId="0" applyFont="1" applyFill="1" applyBorder="1" applyAlignment="1">
      <alignment horizontal="center" vertical="center" shrinkToFit="1"/>
    </xf>
    <xf numFmtId="0" fontId="7" fillId="5" borderId="63" xfId="0" applyFont="1" applyFill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53" xfId="0" applyFont="1" applyFill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6" borderId="46" xfId="0" applyFont="1" applyFill="1" applyBorder="1" applyAlignment="1">
      <alignment horizontal="center" vertical="center" wrapText="1" shrinkToFit="1"/>
    </xf>
    <xf numFmtId="0" fontId="7" fillId="6" borderId="53" xfId="0" applyFont="1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64" xfId="0" applyFont="1" applyFill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" fillId="0" borderId="67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68" xfId="0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0" fontId="0" fillId="0" borderId="7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2" xfId="0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shrinkToFit="1"/>
    </xf>
    <xf numFmtId="0" fontId="20" fillId="0" borderId="81" xfId="0" applyFont="1" applyBorder="1" applyAlignment="1">
      <alignment horizontal="center" vertical="center" wrapText="1" shrinkToFit="1"/>
    </xf>
    <xf numFmtId="0" fontId="20" fillId="0" borderId="8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66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0" xfId="0">
      <alignment vertical="center"/>
    </xf>
    <xf numFmtId="0" fontId="0" fillId="0" borderId="23" xfId="0" applyBorder="1">
      <alignment vertical="center"/>
    </xf>
    <xf numFmtId="0" fontId="2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3" xfId="0" applyBorder="1" applyAlignment="1">
      <alignment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73" xfId="0" applyFont="1" applyBorder="1">
      <alignment vertical="center"/>
    </xf>
    <xf numFmtId="0" fontId="18" fillId="0" borderId="50" xfId="0" applyFont="1" applyBorder="1">
      <alignment vertical="center"/>
    </xf>
    <xf numFmtId="0" fontId="18" fillId="0" borderId="44" xfId="0" applyFont="1" applyBorder="1">
      <alignment vertical="center"/>
    </xf>
    <xf numFmtId="0" fontId="7" fillId="0" borderId="73" xfId="0" applyFont="1" applyBorder="1" applyAlignment="1">
      <alignment horizontal="center" vertical="center"/>
    </xf>
    <xf numFmtId="0" fontId="2" fillId="0" borderId="59" xfId="0" applyFont="1" applyBorder="1">
      <alignment vertical="center"/>
    </xf>
    <xf numFmtId="0" fontId="0" fillId="0" borderId="3" xfId="0" applyBorder="1">
      <alignment vertical="center"/>
    </xf>
    <xf numFmtId="0" fontId="0" fillId="0" borderId="74" xfId="0" applyBorder="1">
      <alignment vertical="center"/>
    </xf>
    <xf numFmtId="0" fontId="10" fillId="0" borderId="5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60" xfId="0" applyFont="1" applyBorder="1">
      <alignment vertical="center"/>
    </xf>
    <xf numFmtId="0" fontId="0" fillId="0" borderId="43" xfId="0" applyBorder="1">
      <alignment vertical="center"/>
    </xf>
    <xf numFmtId="0" fontId="0" fillId="0" borderId="57" xfId="0" applyBorder="1">
      <alignment vertical="center"/>
    </xf>
    <xf numFmtId="0" fontId="10" fillId="0" borderId="6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" fillId="0" borderId="47" xfId="0" applyFont="1" applyBorder="1">
      <alignment vertical="center"/>
    </xf>
    <xf numFmtId="0" fontId="0" fillId="0" borderId="19" xfId="0" applyBorder="1">
      <alignment vertical="center"/>
    </xf>
    <xf numFmtId="0" fontId="0" fillId="0" borderId="65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7238" name="Oval 1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39" name="Oval 2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7240" name="Oval 3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41" name="Oval 4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7242" name="Oval 5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43" name="Oval 6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7244" name="Oval 7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45" name="Oval 8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7246" name="Oval 9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47" name="Oval 10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7248" name="Oval 11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49" name="Oval 12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7250" name="Oval 13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51" name="Oval 14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7252" name="Oval 15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53" name="Oval 16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7254" name="Oval 17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55" name="Oval 18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7256" name="Oval 19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57" name="Oval 20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7258" name="Oval 21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59" name="Oval 22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7260" name="Oval 23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61" name="Oval 24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7262" name="Oval 25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63" name="Oval 26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7264" name="Oval 27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65" name="Oval 28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7266" name="Oval 29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67" name="Oval 30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7268" name="Oval 31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69" name="Oval 32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7270" name="Oval 33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71" name="Oval 34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9286" name="Oval 1">
          <a:extLst>
            <a:ext uri="{FF2B5EF4-FFF2-40B4-BE49-F238E27FC236}">
              <a16:creationId xmlns:a16="http://schemas.microsoft.com/office/drawing/2014/main" id="{00000000-0008-0000-0100-00004624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287" name="Oval 2">
          <a:extLst>
            <a:ext uri="{FF2B5EF4-FFF2-40B4-BE49-F238E27FC236}">
              <a16:creationId xmlns:a16="http://schemas.microsoft.com/office/drawing/2014/main" id="{00000000-0008-0000-0100-000047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9288" name="Oval 3">
          <a:extLst>
            <a:ext uri="{FF2B5EF4-FFF2-40B4-BE49-F238E27FC236}">
              <a16:creationId xmlns:a16="http://schemas.microsoft.com/office/drawing/2014/main" id="{00000000-0008-0000-0100-00004824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289" name="Oval 4">
          <a:extLst>
            <a:ext uri="{FF2B5EF4-FFF2-40B4-BE49-F238E27FC236}">
              <a16:creationId xmlns:a16="http://schemas.microsoft.com/office/drawing/2014/main" id="{00000000-0008-0000-0100-000049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9290" name="Oval 5">
          <a:extLst>
            <a:ext uri="{FF2B5EF4-FFF2-40B4-BE49-F238E27FC236}">
              <a16:creationId xmlns:a16="http://schemas.microsoft.com/office/drawing/2014/main" id="{00000000-0008-0000-0100-00004A24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291" name="Oval 6">
          <a:extLst>
            <a:ext uri="{FF2B5EF4-FFF2-40B4-BE49-F238E27FC236}">
              <a16:creationId xmlns:a16="http://schemas.microsoft.com/office/drawing/2014/main" id="{00000000-0008-0000-0100-00004B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9292" name="Oval 7">
          <a:extLst>
            <a:ext uri="{FF2B5EF4-FFF2-40B4-BE49-F238E27FC236}">
              <a16:creationId xmlns:a16="http://schemas.microsoft.com/office/drawing/2014/main" id="{00000000-0008-0000-0100-00004C24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293" name="Oval 8">
          <a:extLst>
            <a:ext uri="{FF2B5EF4-FFF2-40B4-BE49-F238E27FC236}">
              <a16:creationId xmlns:a16="http://schemas.microsoft.com/office/drawing/2014/main" id="{00000000-0008-0000-0100-00004D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9294" name="Oval 9">
          <a:extLst>
            <a:ext uri="{FF2B5EF4-FFF2-40B4-BE49-F238E27FC236}">
              <a16:creationId xmlns:a16="http://schemas.microsoft.com/office/drawing/2014/main" id="{00000000-0008-0000-0100-00004E24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295" name="Oval 10">
          <a:extLst>
            <a:ext uri="{FF2B5EF4-FFF2-40B4-BE49-F238E27FC236}">
              <a16:creationId xmlns:a16="http://schemas.microsoft.com/office/drawing/2014/main" id="{00000000-0008-0000-0100-00004F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9296" name="Oval 11">
          <a:extLst>
            <a:ext uri="{FF2B5EF4-FFF2-40B4-BE49-F238E27FC236}">
              <a16:creationId xmlns:a16="http://schemas.microsoft.com/office/drawing/2014/main" id="{00000000-0008-0000-0100-00005024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297" name="Oval 12">
          <a:extLst>
            <a:ext uri="{FF2B5EF4-FFF2-40B4-BE49-F238E27FC236}">
              <a16:creationId xmlns:a16="http://schemas.microsoft.com/office/drawing/2014/main" id="{00000000-0008-0000-0100-000051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9298" name="Oval 13">
          <a:extLst>
            <a:ext uri="{FF2B5EF4-FFF2-40B4-BE49-F238E27FC236}">
              <a16:creationId xmlns:a16="http://schemas.microsoft.com/office/drawing/2014/main" id="{00000000-0008-0000-0100-000052240000}"/>
            </a:ext>
          </a:extLst>
        </xdr:cNvPr>
        <xdr:cNvSpPr>
          <a:spLocks noChangeArrowheads="1"/>
        </xdr:cNvSpPr>
      </xdr:nvSpPr>
      <xdr:spPr bwMode="auto">
        <a:xfrm>
          <a:off x="9363075" y="1403032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299" name="Oval 14">
          <a:extLst>
            <a:ext uri="{FF2B5EF4-FFF2-40B4-BE49-F238E27FC236}">
              <a16:creationId xmlns:a16="http://schemas.microsoft.com/office/drawing/2014/main" id="{00000000-0008-0000-0100-000053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9300" name="Oval 15">
          <a:extLst>
            <a:ext uri="{FF2B5EF4-FFF2-40B4-BE49-F238E27FC236}">
              <a16:creationId xmlns:a16="http://schemas.microsoft.com/office/drawing/2014/main" id="{00000000-0008-0000-0100-00005424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301" name="Oval 16">
          <a:extLst>
            <a:ext uri="{FF2B5EF4-FFF2-40B4-BE49-F238E27FC236}">
              <a16:creationId xmlns:a16="http://schemas.microsoft.com/office/drawing/2014/main" id="{00000000-0008-0000-0100-000055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9302" name="Oval 17">
          <a:extLst>
            <a:ext uri="{FF2B5EF4-FFF2-40B4-BE49-F238E27FC236}">
              <a16:creationId xmlns:a16="http://schemas.microsoft.com/office/drawing/2014/main" id="{00000000-0008-0000-0100-00005624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303" name="Oval 18">
          <a:extLst>
            <a:ext uri="{FF2B5EF4-FFF2-40B4-BE49-F238E27FC236}">
              <a16:creationId xmlns:a16="http://schemas.microsoft.com/office/drawing/2014/main" id="{00000000-0008-0000-0100-000057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9304" name="Oval 19">
          <a:extLst>
            <a:ext uri="{FF2B5EF4-FFF2-40B4-BE49-F238E27FC236}">
              <a16:creationId xmlns:a16="http://schemas.microsoft.com/office/drawing/2014/main" id="{00000000-0008-0000-0100-00005824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305" name="Oval 20">
          <a:extLst>
            <a:ext uri="{FF2B5EF4-FFF2-40B4-BE49-F238E27FC236}">
              <a16:creationId xmlns:a16="http://schemas.microsoft.com/office/drawing/2014/main" id="{00000000-0008-0000-0100-000059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9306" name="Oval 21">
          <a:extLst>
            <a:ext uri="{FF2B5EF4-FFF2-40B4-BE49-F238E27FC236}">
              <a16:creationId xmlns:a16="http://schemas.microsoft.com/office/drawing/2014/main" id="{00000000-0008-0000-0100-00005A24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307" name="Oval 22">
          <a:extLst>
            <a:ext uri="{FF2B5EF4-FFF2-40B4-BE49-F238E27FC236}">
              <a16:creationId xmlns:a16="http://schemas.microsoft.com/office/drawing/2014/main" id="{00000000-0008-0000-0100-00005B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9308" name="Oval 23">
          <a:extLst>
            <a:ext uri="{FF2B5EF4-FFF2-40B4-BE49-F238E27FC236}">
              <a16:creationId xmlns:a16="http://schemas.microsoft.com/office/drawing/2014/main" id="{00000000-0008-0000-0100-00005C24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309" name="Oval 24">
          <a:extLst>
            <a:ext uri="{FF2B5EF4-FFF2-40B4-BE49-F238E27FC236}">
              <a16:creationId xmlns:a16="http://schemas.microsoft.com/office/drawing/2014/main" id="{00000000-0008-0000-0100-00005D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9310" name="Oval 25">
          <a:extLst>
            <a:ext uri="{FF2B5EF4-FFF2-40B4-BE49-F238E27FC236}">
              <a16:creationId xmlns:a16="http://schemas.microsoft.com/office/drawing/2014/main" id="{00000000-0008-0000-0100-00005E24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311" name="Oval 26">
          <a:extLst>
            <a:ext uri="{FF2B5EF4-FFF2-40B4-BE49-F238E27FC236}">
              <a16:creationId xmlns:a16="http://schemas.microsoft.com/office/drawing/2014/main" id="{00000000-0008-0000-0100-00005F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9312" name="Oval 27">
          <a:extLst>
            <a:ext uri="{FF2B5EF4-FFF2-40B4-BE49-F238E27FC236}">
              <a16:creationId xmlns:a16="http://schemas.microsoft.com/office/drawing/2014/main" id="{00000000-0008-0000-0100-00006024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313" name="Oval 28">
          <a:extLst>
            <a:ext uri="{FF2B5EF4-FFF2-40B4-BE49-F238E27FC236}">
              <a16:creationId xmlns:a16="http://schemas.microsoft.com/office/drawing/2014/main" id="{00000000-0008-0000-0100-000061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9314" name="Oval 29">
          <a:extLst>
            <a:ext uri="{FF2B5EF4-FFF2-40B4-BE49-F238E27FC236}">
              <a16:creationId xmlns:a16="http://schemas.microsoft.com/office/drawing/2014/main" id="{00000000-0008-0000-0100-00006224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315" name="Oval 30">
          <a:extLst>
            <a:ext uri="{FF2B5EF4-FFF2-40B4-BE49-F238E27FC236}">
              <a16:creationId xmlns:a16="http://schemas.microsoft.com/office/drawing/2014/main" id="{00000000-0008-0000-0100-000063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9316" name="Oval 31">
          <a:extLst>
            <a:ext uri="{FF2B5EF4-FFF2-40B4-BE49-F238E27FC236}">
              <a16:creationId xmlns:a16="http://schemas.microsoft.com/office/drawing/2014/main" id="{00000000-0008-0000-0100-00006424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317" name="Oval 32">
          <a:extLst>
            <a:ext uri="{FF2B5EF4-FFF2-40B4-BE49-F238E27FC236}">
              <a16:creationId xmlns:a16="http://schemas.microsoft.com/office/drawing/2014/main" id="{00000000-0008-0000-0100-000065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9318" name="Oval 33">
          <a:extLst>
            <a:ext uri="{FF2B5EF4-FFF2-40B4-BE49-F238E27FC236}">
              <a16:creationId xmlns:a16="http://schemas.microsoft.com/office/drawing/2014/main" id="{00000000-0008-0000-0100-000066240000}"/>
            </a:ext>
          </a:extLst>
        </xdr:cNvPr>
        <xdr:cNvSpPr>
          <a:spLocks noChangeArrowheads="1"/>
        </xdr:cNvSpPr>
      </xdr:nvSpPr>
      <xdr:spPr bwMode="auto">
        <a:xfrm>
          <a:off x="10810875" y="1403032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319" name="Oval 34">
          <a:extLst>
            <a:ext uri="{FF2B5EF4-FFF2-40B4-BE49-F238E27FC236}">
              <a16:creationId xmlns:a16="http://schemas.microsoft.com/office/drawing/2014/main" id="{00000000-0008-0000-0100-000067240000}"/>
            </a:ext>
          </a:extLst>
        </xdr:cNvPr>
        <xdr:cNvSpPr>
          <a:spLocks noChangeArrowheads="1"/>
        </xdr:cNvSpPr>
      </xdr:nvSpPr>
      <xdr:spPr bwMode="auto">
        <a:xfrm>
          <a:off x="1866900" y="1403032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9363075" y="142398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9363075" y="142398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9363075" y="142398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9363075" y="142398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9363075" y="142398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9363075" y="142398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26</xdr:col>
      <xdr:colOff>66675</xdr:colOff>
      <xdr:row>57</xdr:row>
      <xdr:rowOff>0</xdr:rowOff>
    </xdr:from>
    <xdr:to>
      <xdr:col>26</xdr:col>
      <xdr:colOff>171450</xdr:colOff>
      <xdr:row>57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9363075" y="142398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0810875" y="1423987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0810875" y="1423987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10810875" y="1423987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0810875" y="1423987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10810875" y="1423987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10810875" y="1423987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10810875" y="1423987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 bwMode="auto">
        <a:xfrm>
          <a:off x="10810875" y="1423987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 bwMode="auto">
        <a:xfrm>
          <a:off x="10810875" y="1423987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28</xdr:col>
      <xdr:colOff>66675</xdr:colOff>
      <xdr:row>57</xdr:row>
      <xdr:rowOff>0</xdr:rowOff>
    </xdr:from>
    <xdr:to>
      <xdr:col>28</xdr:col>
      <xdr:colOff>800100</xdr:colOff>
      <xdr:row>57</xdr:row>
      <xdr:rowOff>0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 bwMode="auto">
        <a:xfrm>
          <a:off x="10810875" y="14239875"/>
          <a:ext cx="73342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 bwMode="auto">
        <a:xfrm>
          <a:off x="1866900" y="14239875"/>
          <a:ext cx="9525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55</xdr:row>
      <xdr:rowOff>0</xdr:rowOff>
    </xdr:from>
    <xdr:to>
      <xdr:col>14</xdr:col>
      <xdr:colOff>171450</xdr:colOff>
      <xdr:row>55</xdr:row>
      <xdr:rowOff>0</xdr:rowOff>
    </xdr:to>
    <xdr:sp macro="" textlink="">
      <xdr:nvSpPr>
        <xdr:cNvPr id="8291" name="Oval 1">
          <a:extLst>
            <a:ext uri="{FF2B5EF4-FFF2-40B4-BE49-F238E27FC236}">
              <a16:creationId xmlns:a16="http://schemas.microsoft.com/office/drawing/2014/main" id="{00000000-0008-0000-0300-000063200000}"/>
            </a:ext>
          </a:extLst>
        </xdr:cNvPr>
        <xdr:cNvSpPr>
          <a:spLocks noChangeArrowheads="1"/>
        </xdr:cNvSpPr>
      </xdr:nvSpPr>
      <xdr:spPr bwMode="auto">
        <a:xfrm>
          <a:off x="6381750" y="126777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292" name="Oval 2">
          <a:extLst>
            <a:ext uri="{FF2B5EF4-FFF2-40B4-BE49-F238E27FC236}">
              <a16:creationId xmlns:a16="http://schemas.microsoft.com/office/drawing/2014/main" id="{00000000-0008-0000-0300-000064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66675</xdr:colOff>
      <xdr:row>55</xdr:row>
      <xdr:rowOff>0</xdr:rowOff>
    </xdr:from>
    <xdr:to>
      <xdr:col>14</xdr:col>
      <xdr:colOff>171450</xdr:colOff>
      <xdr:row>55</xdr:row>
      <xdr:rowOff>0</xdr:rowOff>
    </xdr:to>
    <xdr:sp macro="" textlink="">
      <xdr:nvSpPr>
        <xdr:cNvPr id="8293" name="Oval 3">
          <a:extLst>
            <a:ext uri="{FF2B5EF4-FFF2-40B4-BE49-F238E27FC236}">
              <a16:creationId xmlns:a16="http://schemas.microsoft.com/office/drawing/2014/main" id="{00000000-0008-0000-0300-000065200000}"/>
            </a:ext>
          </a:extLst>
        </xdr:cNvPr>
        <xdr:cNvSpPr>
          <a:spLocks noChangeArrowheads="1"/>
        </xdr:cNvSpPr>
      </xdr:nvSpPr>
      <xdr:spPr bwMode="auto">
        <a:xfrm>
          <a:off x="6381750" y="126777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294" name="Oval 4">
          <a:extLst>
            <a:ext uri="{FF2B5EF4-FFF2-40B4-BE49-F238E27FC236}">
              <a16:creationId xmlns:a16="http://schemas.microsoft.com/office/drawing/2014/main" id="{00000000-0008-0000-0300-000066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66675</xdr:colOff>
      <xdr:row>55</xdr:row>
      <xdr:rowOff>0</xdr:rowOff>
    </xdr:from>
    <xdr:to>
      <xdr:col>14</xdr:col>
      <xdr:colOff>171450</xdr:colOff>
      <xdr:row>55</xdr:row>
      <xdr:rowOff>0</xdr:rowOff>
    </xdr:to>
    <xdr:sp macro="" textlink="">
      <xdr:nvSpPr>
        <xdr:cNvPr id="8295" name="Oval 5">
          <a:extLst>
            <a:ext uri="{FF2B5EF4-FFF2-40B4-BE49-F238E27FC236}">
              <a16:creationId xmlns:a16="http://schemas.microsoft.com/office/drawing/2014/main" id="{00000000-0008-0000-0300-000067200000}"/>
            </a:ext>
          </a:extLst>
        </xdr:cNvPr>
        <xdr:cNvSpPr>
          <a:spLocks noChangeArrowheads="1"/>
        </xdr:cNvSpPr>
      </xdr:nvSpPr>
      <xdr:spPr bwMode="auto">
        <a:xfrm>
          <a:off x="6381750" y="126777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296" name="Oval 6">
          <a:extLst>
            <a:ext uri="{FF2B5EF4-FFF2-40B4-BE49-F238E27FC236}">
              <a16:creationId xmlns:a16="http://schemas.microsoft.com/office/drawing/2014/main" id="{00000000-0008-0000-0300-000068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66675</xdr:colOff>
      <xdr:row>55</xdr:row>
      <xdr:rowOff>0</xdr:rowOff>
    </xdr:from>
    <xdr:to>
      <xdr:col>14</xdr:col>
      <xdr:colOff>171450</xdr:colOff>
      <xdr:row>55</xdr:row>
      <xdr:rowOff>0</xdr:rowOff>
    </xdr:to>
    <xdr:sp macro="" textlink="">
      <xdr:nvSpPr>
        <xdr:cNvPr id="8297" name="Oval 7">
          <a:extLst>
            <a:ext uri="{FF2B5EF4-FFF2-40B4-BE49-F238E27FC236}">
              <a16:creationId xmlns:a16="http://schemas.microsoft.com/office/drawing/2014/main" id="{00000000-0008-0000-0300-000069200000}"/>
            </a:ext>
          </a:extLst>
        </xdr:cNvPr>
        <xdr:cNvSpPr>
          <a:spLocks noChangeArrowheads="1"/>
        </xdr:cNvSpPr>
      </xdr:nvSpPr>
      <xdr:spPr bwMode="auto">
        <a:xfrm>
          <a:off x="6381750" y="126777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298" name="Oval 8">
          <a:extLst>
            <a:ext uri="{FF2B5EF4-FFF2-40B4-BE49-F238E27FC236}">
              <a16:creationId xmlns:a16="http://schemas.microsoft.com/office/drawing/2014/main" id="{00000000-0008-0000-0300-00006A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66675</xdr:colOff>
      <xdr:row>55</xdr:row>
      <xdr:rowOff>0</xdr:rowOff>
    </xdr:from>
    <xdr:to>
      <xdr:col>14</xdr:col>
      <xdr:colOff>171450</xdr:colOff>
      <xdr:row>55</xdr:row>
      <xdr:rowOff>0</xdr:rowOff>
    </xdr:to>
    <xdr:sp macro="" textlink="">
      <xdr:nvSpPr>
        <xdr:cNvPr id="8299" name="Oval 9">
          <a:extLst>
            <a:ext uri="{FF2B5EF4-FFF2-40B4-BE49-F238E27FC236}">
              <a16:creationId xmlns:a16="http://schemas.microsoft.com/office/drawing/2014/main" id="{00000000-0008-0000-0300-00006B200000}"/>
            </a:ext>
          </a:extLst>
        </xdr:cNvPr>
        <xdr:cNvSpPr>
          <a:spLocks noChangeArrowheads="1"/>
        </xdr:cNvSpPr>
      </xdr:nvSpPr>
      <xdr:spPr bwMode="auto">
        <a:xfrm>
          <a:off x="6381750" y="126777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00" name="Oval 10">
          <a:extLst>
            <a:ext uri="{FF2B5EF4-FFF2-40B4-BE49-F238E27FC236}">
              <a16:creationId xmlns:a16="http://schemas.microsoft.com/office/drawing/2014/main" id="{00000000-0008-0000-0300-00006C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66675</xdr:colOff>
      <xdr:row>55</xdr:row>
      <xdr:rowOff>0</xdr:rowOff>
    </xdr:from>
    <xdr:to>
      <xdr:col>14</xdr:col>
      <xdr:colOff>171450</xdr:colOff>
      <xdr:row>55</xdr:row>
      <xdr:rowOff>0</xdr:rowOff>
    </xdr:to>
    <xdr:sp macro="" textlink="">
      <xdr:nvSpPr>
        <xdr:cNvPr id="8301" name="Oval 11">
          <a:extLst>
            <a:ext uri="{FF2B5EF4-FFF2-40B4-BE49-F238E27FC236}">
              <a16:creationId xmlns:a16="http://schemas.microsoft.com/office/drawing/2014/main" id="{00000000-0008-0000-0300-00006D200000}"/>
            </a:ext>
          </a:extLst>
        </xdr:cNvPr>
        <xdr:cNvSpPr>
          <a:spLocks noChangeArrowheads="1"/>
        </xdr:cNvSpPr>
      </xdr:nvSpPr>
      <xdr:spPr bwMode="auto">
        <a:xfrm>
          <a:off x="6381750" y="126777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02" name="Oval 12">
          <a:extLst>
            <a:ext uri="{FF2B5EF4-FFF2-40B4-BE49-F238E27FC236}">
              <a16:creationId xmlns:a16="http://schemas.microsoft.com/office/drawing/2014/main" id="{00000000-0008-0000-0300-00006E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66675</xdr:colOff>
      <xdr:row>55</xdr:row>
      <xdr:rowOff>0</xdr:rowOff>
    </xdr:from>
    <xdr:to>
      <xdr:col>14</xdr:col>
      <xdr:colOff>171450</xdr:colOff>
      <xdr:row>55</xdr:row>
      <xdr:rowOff>0</xdr:rowOff>
    </xdr:to>
    <xdr:sp macro="" textlink="">
      <xdr:nvSpPr>
        <xdr:cNvPr id="8303" name="Oval 13">
          <a:extLst>
            <a:ext uri="{FF2B5EF4-FFF2-40B4-BE49-F238E27FC236}">
              <a16:creationId xmlns:a16="http://schemas.microsoft.com/office/drawing/2014/main" id="{00000000-0008-0000-0300-00006F200000}"/>
            </a:ext>
          </a:extLst>
        </xdr:cNvPr>
        <xdr:cNvSpPr>
          <a:spLocks noChangeArrowheads="1"/>
        </xdr:cNvSpPr>
      </xdr:nvSpPr>
      <xdr:spPr bwMode="auto">
        <a:xfrm>
          <a:off x="6381750" y="12677775"/>
          <a:ext cx="1047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04" name="Oval 14">
          <a:extLst>
            <a:ext uri="{FF2B5EF4-FFF2-40B4-BE49-F238E27FC236}">
              <a16:creationId xmlns:a16="http://schemas.microsoft.com/office/drawing/2014/main" id="{00000000-0008-0000-0300-000070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55</xdr:row>
      <xdr:rowOff>0</xdr:rowOff>
    </xdr:from>
    <xdr:to>
      <xdr:col>16</xdr:col>
      <xdr:colOff>866775</xdr:colOff>
      <xdr:row>55</xdr:row>
      <xdr:rowOff>0</xdr:rowOff>
    </xdr:to>
    <xdr:sp macro="" textlink="">
      <xdr:nvSpPr>
        <xdr:cNvPr id="8305" name="Oval 15">
          <a:extLst>
            <a:ext uri="{FF2B5EF4-FFF2-40B4-BE49-F238E27FC236}">
              <a16:creationId xmlns:a16="http://schemas.microsoft.com/office/drawing/2014/main" id="{00000000-0008-0000-0300-000071200000}"/>
            </a:ext>
          </a:extLst>
        </xdr:cNvPr>
        <xdr:cNvSpPr>
          <a:spLocks noChangeArrowheads="1"/>
        </xdr:cNvSpPr>
      </xdr:nvSpPr>
      <xdr:spPr bwMode="auto">
        <a:xfrm>
          <a:off x="7762875" y="12677775"/>
          <a:ext cx="8001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06" name="Oval 16">
          <a:extLst>
            <a:ext uri="{FF2B5EF4-FFF2-40B4-BE49-F238E27FC236}">
              <a16:creationId xmlns:a16="http://schemas.microsoft.com/office/drawing/2014/main" id="{00000000-0008-0000-0300-000072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55</xdr:row>
      <xdr:rowOff>0</xdr:rowOff>
    </xdr:from>
    <xdr:to>
      <xdr:col>16</xdr:col>
      <xdr:colOff>866775</xdr:colOff>
      <xdr:row>55</xdr:row>
      <xdr:rowOff>0</xdr:rowOff>
    </xdr:to>
    <xdr:sp macro="" textlink="">
      <xdr:nvSpPr>
        <xdr:cNvPr id="8307" name="Oval 17">
          <a:extLst>
            <a:ext uri="{FF2B5EF4-FFF2-40B4-BE49-F238E27FC236}">
              <a16:creationId xmlns:a16="http://schemas.microsoft.com/office/drawing/2014/main" id="{00000000-0008-0000-0300-000073200000}"/>
            </a:ext>
          </a:extLst>
        </xdr:cNvPr>
        <xdr:cNvSpPr>
          <a:spLocks noChangeArrowheads="1"/>
        </xdr:cNvSpPr>
      </xdr:nvSpPr>
      <xdr:spPr bwMode="auto">
        <a:xfrm>
          <a:off x="7762875" y="12677775"/>
          <a:ext cx="8001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08" name="Oval 18">
          <a:extLst>
            <a:ext uri="{FF2B5EF4-FFF2-40B4-BE49-F238E27FC236}">
              <a16:creationId xmlns:a16="http://schemas.microsoft.com/office/drawing/2014/main" id="{00000000-0008-0000-0300-000074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55</xdr:row>
      <xdr:rowOff>0</xdr:rowOff>
    </xdr:from>
    <xdr:to>
      <xdr:col>16</xdr:col>
      <xdr:colOff>866775</xdr:colOff>
      <xdr:row>55</xdr:row>
      <xdr:rowOff>0</xdr:rowOff>
    </xdr:to>
    <xdr:sp macro="" textlink="">
      <xdr:nvSpPr>
        <xdr:cNvPr id="8309" name="Oval 19">
          <a:extLst>
            <a:ext uri="{FF2B5EF4-FFF2-40B4-BE49-F238E27FC236}">
              <a16:creationId xmlns:a16="http://schemas.microsoft.com/office/drawing/2014/main" id="{00000000-0008-0000-0300-000075200000}"/>
            </a:ext>
          </a:extLst>
        </xdr:cNvPr>
        <xdr:cNvSpPr>
          <a:spLocks noChangeArrowheads="1"/>
        </xdr:cNvSpPr>
      </xdr:nvSpPr>
      <xdr:spPr bwMode="auto">
        <a:xfrm>
          <a:off x="7762875" y="12677775"/>
          <a:ext cx="8001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10" name="Oval 20">
          <a:extLst>
            <a:ext uri="{FF2B5EF4-FFF2-40B4-BE49-F238E27FC236}">
              <a16:creationId xmlns:a16="http://schemas.microsoft.com/office/drawing/2014/main" id="{00000000-0008-0000-0300-000076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55</xdr:row>
      <xdr:rowOff>0</xdr:rowOff>
    </xdr:from>
    <xdr:to>
      <xdr:col>16</xdr:col>
      <xdr:colOff>866775</xdr:colOff>
      <xdr:row>55</xdr:row>
      <xdr:rowOff>0</xdr:rowOff>
    </xdr:to>
    <xdr:sp macro="" textlink="">
      <xdr:nvSpPr>
        <xdr:cNvPr id="8311" name="Oval 21">
          <a:extLst>
            <a:ext uri="{FF2B5EF4-FFF2-40B4-BE49-F238E27FC236}">
              <a16:creationId xmlns:a16="http://schemas.microsoft.com/office/drawing/2014/main" id="{00000000-0008-0000-0300-000077200000}"/>
            </a:ext>
          </a:extLst>
        </xdr:cNvPr>
        <xdr:cNvSpPr>
          <a:spLocks noChangeArrowheads="1"/>
        </xdr:cNvSpPr>
      </xdr:nvSpPr>
      <xdr:spPr bwMode="auto">
        <a:xfrm>
          <a:off x="7762875" y="12677775"/>
          <a:ext cx="8001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12" name="Oval 22">
          <a:extLst>
            <a:ext uri="{FF2B5EF4-FFF2-40B4-BE49-F238E27FC236}">
              <a16:creationId xmlns:a16="http://schemas.microsoft.com/office/drawing/2014/main" id="{00000000-0008-0000-0300-000078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55</xdr:row>
      <xdr:rowOff>0</xdr:rowOff>
    </xdr:from>
    <xdr:to>
      <xdr:col>16</xdr:col>
      <xdr:colOff>866775</xdr:colOff>
      <xdr:row>55</xdr:row>
      <xdr:rowOff>0</xdr:rowOff>
    </xdr:to>
    <xdr:sp macro="" textlink="">
      <xdr:nvSpPr>
        <xdr:cNvPr id="8313" name="Oval 23">
          <a:extLst>
            <a:ext uri="{FF2B5EF4-FFF2-40B4-BE49-F238E27FC236}">
              <a16:creationId xmlns:a16="http://schemas.microsoft.com/office/drawing/2014/main" id="{00000000-0008-0000-0300-000079200000}"/>
            </a:ext>
          </a:extLst>
        </xdr:cNvPr>
        <xdr:cNvSpPr>
          <a:spLocks noChangeArrowheads="1"/>
        </xdr:cNvSpPr>
      </xdr:nvSpPr>
      <xdr:spPr bwMode="auto">
        <a:xfrm>
          <a:off x="7762875" y="12677775"/>
          <a:ext cx="8001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14" name="Oval 24">
          <a:extLst>
            <a:ext uri="{FF2B5EF4-FFF2-40B4-BE49-F238E27FC236}">
              <a16:creationId xmlns:a16="http://schemas.microsoft.com/office/drawing/2014/main" id="{00000000-0008-0000-0300-00007A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55</xdr:row>
      <xdr:rowOff>0</xdr:rowOff>
    </xdr:from>
    <xdr:to>
      <xdr:col>16</xdr:col>
      <xdr:colOff>866775</xdr:colOff>
      <xdr:row>55</xdr:row>
      <xdr:rowOff>0</xdr:rowOff>
    </xdr:to>
    <xdr:sp macro="" textlink="">
      <xdr:nvSpPr>
        <xdr:cNvPr id="8315" name="Oval 25">
          <a:extLst>
            <a:ext uri="{FF2B5EF4-FFF2-40B4-BE49-F238E27FC236}">
              <a16:creationId xmlns:a16="http://schemas.microsoft.com/office/drawing/2014/main" id="{00000000-0008-0000-0300-00007B200000}"/>
            </a:ext>
          </a:extLst>
        </xdr:cNvPr>
        <xdr:cNvSpPr>
          <a:spLocks noChangeArrowheads="1"/>
        </xdr:cNvSpPr>
      </xdr:nvSpPr>
      <xdr:spPr bwMode="auto">
        <a:xfrm>
          <a:off x="7762875" y="12677775"/>
          <a:ext cx="8001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16" name="Oval 26">
          <a:extLst>
            <a:ext uri="{FF2B5EF4-FFF2-40B4-BE49-F238E27FC236}">
              <a16:creationId xmlns:a16="http://schemas.microsoft.com/office/drawing/2014/main" id="{00000000-0008-0000-0300-00007C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55</xdr:row>
      <xdr:rowOff>0</xdr:rowOff>
    </xdr:from>
    <xdr:to>
      <xdr:col>16</xdr:col>
      <xdr:colOff>866775</xdr:colOff>
      <xdr:row>55</xdr:row>
      <xdr:rowOff>0</xdr:rowOff>
    </xdr:to>
    <xdr:sp macro="" textlink="">
      <xdr:nvSpPr>
        <xdr:cNvPr id="8317" name="Oval 27">
          <a:extLst>
            <a:ext uri="{FF2B5EF4-FFF2-40B4-BE49-F238E27FC236}">
              <a16:creationId xmlns:a16="http://schemas.microsoft.com/office/drawing/2014/main" id="{00000000-0008-0000-0300-00007D200000}"/>
            </a:ext>
          </a:extLst>
        </xdr:cNvPr>
        <xdr:cNvSpPr>
          <a:spLocks noChangeArrowheads="1"/>
        </xdr:cNvSpPr>
      </xdr:nvSpPr>
      <xdr:spPr bwMode="auto">
        <a:xfrm>
          <a:off x="7762875" y="12677775"/>
          <a:ext cx="8001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18" name="Oval 28">
          <a:extLst>
            <a:ext uri="{FF2B5EF4-FFF2-40B4-BE49-F238E27FC236}">
              <a16:creationId xmlns:a16="http://schemas.microsoft.com/office/drawing/2014/main" id="{00000000-0008-0000-0300-00007E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55</xdr:row>
      <xdr:rowOff>0</xdr:rowOff>
    </xdr:from>
    <xdr:to>
      <xdr:col>16</xdr:col>
      <xdr:colOff>866775</xdr:colOff>
      <xdr:row>55</xdr:row>
      <xdr:rowOff>0</xdr:rowOff>
    </xdr:to>
    <xdr:sp macro="" textlink="">
      <xdr:nvSpPr>
        <xdr:cNvPr id="8319" name="Oval 29">
          <a:extLst>
            <a:ext uri="{FF2B5EF4-FFF2-40B4-BE49-F238E27FC236}">
              <a16:creationId xmlns:a16="http://schemas.microsoft.com/office/drawing/2014/main" id="{00000000-0008-0000-0300-00007F200000}"/>
            </a:ext>
          </a:extLst>
        </xdr:cNvPr>
        <xdr:cNvSpPr>
          <a:spLocks noChangeArrowheads="1"/>
        </xdr:cNvSpPr>
      </xdr:nvSpPr>
      <xdr:spPr bwMode="auto">
        <a:xfrm>
          <a:off x="7762875" y="12677775"/>
          <a:ext cx="8001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20" name="Oval 30">
          <a:extLst>
            <a:ext uri="{FF2B5EF4-FFF2-40B4-BE49-F238E27FC236}">
              <a16:creationId xmlns:a16="http://schemas.microsoft.com/office/drawing/2014/main" id="{00000000-0008-0000-0300-000080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55</xdr:row>
      <xdr:rowOff>0</xdr:rowOff>
    </xdr:from>
    <xdr:to>
      <xdr:col>16</xdr:col>
      <xdr:colOff>866775</xdr:colOff>
      <xdr:row>55</xdr:row>
      <xdr:rowOff>0</xdr:rowOff>
    </xdr:to>
    <xdr:sp macro="" textlink="">
      <xdr:nvSpPr>
        <xdr:cNvPr id="8321" name="Oval 31">
          <a:extLst>
            <a:ext uri="{FF2B5EF4-FFF2-40B4-BE49-F238E27FC236}">
              <a16:creationId xmlns:a16="http://schemas.microsoft.com/office/drawing/2014/main" id="{00000000-0008-0000-0300-000081200000}"/>
            </a:ext>
          </a:extLst>
        </xdr:cNvPr>
        <xdr:cNvSpPr>
          <a:spLocks noChangeArrowheads="1"/>
        </xdr:cNvSpPr>
      </xdr:nvSpPr>
      <xdr:spPr bwMode="auto">
        <a:xfrm>
          <a:off x="7762875" y="12677775"/>
          <a:ext cx="8001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22" name="Oval 32">
          <a:extLst>
            <a:ext uri="{FF2B5EF4-FFF2-40B4-BE49-F238E27FC236}">
              <a16:creationId xmlns:a16="http://schemas.microsoft.com/office/drawing/2014/main" id="{00000000-0008-0000-0300-000082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66675</xdr:colOff>
      <xdr:row>55</xdr:row>
      <xdr:rowOff>0</xdr:rowOff>
    </xdr:from>
    <xdr:to>
      <xdr:col>16</xdr:col>
      <xdr:colOff>866775</xdr:colOff>
      <xdr:row>55</xdr:row>
      <xdr:rowOff>0</xdr:rowOff>
    </xdr:to>
    <xdr:sp macro="" textlink="">
      <xdr:nvSpPr>
        <xdr:cNvPr id="8323" name="Oval 33">
          <a:extLst>
            <a:ext uri="{FF2B5EF4-FFF2-40B4-BE49-F238E27FC236}">
              <a16:creationId xmlns:a16="http://schemas.microsoft.com/office/drawing/2014/main" id="{00000000-0008-0000-0300-000083200000}"/>
            </a:ext>
          </a:extLst>
        </xdr:cNvPr>
        <xdr:cNvSpPr>
          <a:spLocks noChangeArrowheads="1"/>
        </xdr:cNvSpPr>
      </xdr:nvSpPr>
      <xdr:spPr bwMode="auto">
        <a:xfrm>
          <a:off x="7762875" y="12677775"/>
          <a:ext cx="80010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9525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8324" name="Oval 34">
          <a:extLst>
            <a:ext uri="{FF2B5EF4-FFF2-40B4-BE49-F238E27FC236}">
              <a16:creationId xmlns:a16="http://schemas.microsoft.com/office/drawing/2014/main" id="{00000000-0008-0000-0300-000084200000}"/>
            </a:ext>
          </a:extLst>
        </xdr:cNvPr>
        <xdr:cNvSpPr>
          <a:spLocks noChangeArrowheads="1"/>
        </xdr:cNvSpPr>
      </xdr:nvSpPr>
      <xdr:spPr bwMode="auto">
        <a:xfrm>
          <a:off x="981075" y="12677775"/>
          <a:ext cx="21907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62"/>
  <sheetViews>
    <sheetView topLeftCell="A31" zoomScale="90" zoomScaleNormal="90" workbookViewId="0">
      <selection activeCell="A34" sqref="A34"/>
    </sheetView>
  </sheetViews>
  <sheetFormatPr defaultColWidth="9" defaultRowHeight="13" outlineLevelCol="1" x14ac:dyDescent="0.2"/>
  <cols>
    <col min="1" max="1" width="3.26953125" style="1" customWidth="1"/>
    <col min="2" max="2" width="5.36328125" style="1" customWidth="1"/>
    <col min="3" max="3" width="3.08984375" style="1" customWidth="1"/>
    <col min="4" max="6" width="12.6328125" style="1" customWidth="1"/>
    <col min="7" max="7" width="12.36328125" style="1" customWidth="1"/>
    <col min="8" max="8" width="8.6328125" style="1" customWidth="1"/>
    <col min="9" max="9" width="8.6328125" style="3" hidden="1" customWidth="1"/>
    <col min="10" max="12" width="10.6328125" style="1" customWidth="1"/>
    <col min="13" max="13" width="5.6328125" style="1" customWidth="1"/>
    <col min="14" max="14" width="13.90625" style="3" customWidth="1"/>
    <col min="15" max="26" width="5.6328125" style="3" hidden="1" customWidth="1" outlineLevel="1"/>
    <col min="27" max="27" width="10.7265625" style="3" customWidth="1" collapsed="1"/>
    <col min="28" max="28" width="8.26953125" style="1" customWidth="1"/>
    <col min="29" max="29" width="10.453125" style="1" customWidth="1"/>
    <col min="30" max="30" width="3.08984375" style="1" customWidth="1"/>
    <col min="31" max="16384" width="9" style="1"/>
  </cols>
  <sheetData>
    <row r="1" spans="2:29" ht="21" x14ac:dyDescent="0.2">
      <c r="E1" s="92">
        <f ca="1">YEAR(NOW())</f>
        <v>2026</v>
      </c>
      <c r="F1" s="45" t="s">
        <v>1</v>
      </c>
      <c r="G1" s="254" t="s">
        <v>65</v>
      </c>
      <c r="H1" s="254"/>
      <c r="I1" s="254"/>
      <c r="J1" s="254"/>
      <c r="K1" s="255" t="s">
        <v>64</v>
      </c>
      <c r="L1" s="255"/>
      <c r="M1" s="255"/>
      <c r="N1" s="255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255"/>
      <c r="AB1" s="255"/>
      <c r="AC1" s="255"/>
    </row>
    <row r="2" spans="2:29" ht="12" customHeight="1" x14ac:dyDescent="0.2">
      <c r="E2" s="4"/>
      <c r="F2" s="4"/>
      <c r="G2" s="4"/>
      <c r="H2" s="4"/>
      <c r="I2" s="45"/>
      <c r="J2" s="42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2:29" ht="14.25" customHeight="1" x14ac:dyDescent="0.2">
      <c r="B3" s="256"/>
      <c r="C3" s="256"/>
      <c r="D3" s="256"/>
      <c r="E3" s="256"/>
      <c r="F3" s="256"/>
      <c r="G3" s="257" t="s">
        <v>19</v>
      </c>
      <c r="H3" s="257"/>
      <c r="I3" s="257"/>
      <c r="J3" s="257"/>
      <c r="K3" s="257"/>
      <c r="L3" s="1" t="s">
        <v>86</v>
      </c>
      <c r="AB3" s="103" t="s">
        <v>84</v>
      </c>
      <c r="AC3" s="133">
        <f ca="1">TODAY()</f>
        <v>46104</v>
      </c>
    </row>
    <row r="4" spans="2:29" ht="14.25" customHeight="1" x14ac:dyDescent="0.2">
      <c r="B4" s="124"/>
      <c r="C4" s="124"/>
      <c r="D4" s="124"/>
      <c r="E4" s="124"/>
      <c r="F4" s="124"/>
      <c r="G4" s="3"/>
      <c r="H4" s="3"/>
      <c r="J4" s="3"/>
      <c r="K4" s="3"/>
      <c r="AB4" s="103"/>
      <c r="AC4" s="133"/>
    </row>
    <row r="5" spans="2:29" ht="20.149999999999999" customHeight="1" thickBot="1" x14ac:dyDescent="0.25">
      <c r="F5" s="3"/>
      <c r="G5" s="3"/>
      <c r="H5" s="3"/>
      <c r="J5" s="3"/>
      <c r="AB5" s="221" t="s">
        <v>151</v>
      </c>
      <c r="AC5" s="221" t="s">
        <v>152</v>
      </c>
    </row>
    <row r="6" spans="2:29" ht="17.149999999999999" customHeight="1" thickBot="1" x14ac:dyDescent="0.25">
      <c r="B6" s="46"/>
      <c r="C6" s="66"/>
      <c r="D6" s="47"/>
      <c r="E6" s="47"/>
      <c r="F6" s="47"/>
      <c r="G6" s="48"/>
      <c r="H6" s="42"/>
      <c r="I6" s="144" t="s">
        <v>104</v>
      </c>
      <c r="J6" s="5" t="s">
        <v>2</v>
      </c>
      <c r="K6" s="259" t="s">
        <v>45</v>
      </c>
      <c r="L6" s="260"/>
      <c r="M6" s="260" t="s">
        <v>105</v>
      </c>
      <c r="N6" s="261"/>
      <c r="O6" s="148"/>
      <c r="P6" s="149"/>
      <c r="Q6" s="17"/>
      <c r="R6" s="17"/>
      <c r="S6" s="17"/>
      <c r="T6" s="17"/>
      <c r="U6" s="17"/>
      <c r="V6" s="17"/>
      <c r="W6" s="17"/>
      <c r="X6" s="17"/>
      <c r="Y6" s="18"/>
      <c r="Z6" s="41"/>
      <c r="AA6" s="5" t="s">
        <v>46</v>
      </c>
      <c r="AB6" s="218" t="s">
        <v>47</v>
      </c>
      <c r="AC6" s="219" t="s">
        <v>48</v>
      </c>
    </row>
    <row r="7" spans="2:29" ht="17.149999999999999" customHeight="1" x14ac:dyDescent="0.2">
      <c r="B7" s="49"/>
      <c r="C7" s="123" t="s">
        <v>96</v>
      </c>
      <c r="D7"/>
      <c r="E7"/>
      <c r="F7"/>
      <c r="G7" s="121"/>
      <c r="H7"/>
      <c r="I7" s="145" t="s">
        <v>122</v>
      </c>
      <c r="J7" s="87" t="s">
        <v>55</v>
      </c>
      <c r="K7" s="262" t="s">
        <v>23</v>
      </c>
      <c r="L7" s="263"/>
      <c r="M7" s="113">
        <f ca="1">YEAR(NOW())-18</f>
        <v>2008</v>
      </c>
      <c r="N7" s="108" t="s">
        <v>4</v>
      </c>
      <c r="O7" s="150"/>
      <c r="P7" s="151"/>
      <c r="Q7" s="152"/>
      <c r="R7" s="152"/>
      <c r="S7" s="152"/>
      <c r="T7" s="152"/>
      <c r="U7" s="152"/>
      <c r="V7" s="152"/>
      <c r="W7" s="152"/>
      <c r="X7" s="152"/>
      <c r="Y7" s="153"/>
      <c r="Z7" s="150"/>
      <c r="AA7" s="233">
        <v>1000</v>
      </c>
      <c r="AB7" s="228">
        <f ca="1">COUNTIF(B$38:B$57,J7)</f>
        <v>1</v>
      </c>
      <c r="AC7" s="222">
        <f ca="1">AA7*AB7</f>
        <v>1000</v>
      </c>
    </row>
    <row r="8" spans="2:29" ht="17.149999999999999" customHeight="1" x14ac:dyDescent="0.2">
      <c r="B8" s="49"/>
      <c r="C8" s="42"/>
      <c r="E8" s="42"/>
      <c r="F8" s="42"/>
      <c r="G8" s="50"/>
      <c r="H8" s="42"/>
      <c r="I8" s="146" t="s">
        <v>123</v>
      </c>
      <c r="J8" s="88" t="s">
        <v>56</v>
      </c>
      <c r="K8" s="264" t="s">
        <v>24</v>
      </c>
      <c r="L8" s="265"/>
      <c r="M8" s="114"/>
      <c r="N8" s="109"/>
      <c r="O8" s="154"/>
      <c r="P8" s="155"/>
      <c r="Q8" s="156"/>
      <c r="R8" s="156"/>
      <c r="S8" s="156"/>
      <c r="T8" s="156"/>
      <c r="U8" s="156"/>
      <c r="V8" s="156"/>
      <c r="W8" s="156"/>
      <c r="X8" s="156"/>
      <c r="Y8" s="157"/>
      <c r="Z8" s="154"/>
      <c r="AA8" s="234">
        <v>1000</v>
      </c>
      <c r="AB8" s="229">
        <f t="shared" ref="AB8:AB32" ca="1" si="0">COUNTIF(B$38:B$57,J8)</f>
        <v>0</v>
      </c>
      <c r="AC8" s="223">
        <f t="shared" ref="AC8:AC32" ca="1" si="1">AA8*AB8</f>
        <v>0</v>
      </c>
    </row>
    <row r="9" spans="2:29" ht="17.149999999999999" customHeight="1" x14ac:dyDescent="0.2">
      <c r="B9" s="49"/>
      <c r="C9" s="266"/>
      <c r="D9" s="266"/>
      <c r="E9" s="266"/>
      <c r="F9"/>
      <c r="G9" s="121"/>
      <c r="H9"/>
      <c r="I9" s="146" t="s">
        <v>124</v>
      </c>
      <c r="J9" s="89" t="s">
        <v>57</v>
      </c>
      <c r="K9" s="264" t="s">
        <v>25</v>
      </c>
      <c r="L9" s="265"/>
      <c r="M9" s="115">
        <f ca="1">YEAR(NOW())-35</f>
        <v>1991</v>
      </c>
      <c r="N9" s="110" t="s">
        <v>5</v>
      </c>
      <c r="O9" s="158"/>
      <c r="P9" s="159"/>
      <c r="Q9" s="160"/>
      <c r="R9" s="160"/>
      <c r="S9" s="160"/>
      <c r="T9" s="160"/>
      <c r="U9" s="160"/>
      <c r="V9" s="160"/>
      <c r="W9" s="160"/>
      <c r="X9" s="160"/>
      <c r="Y9" s="161"/>
      <c r="Z9" s="158"/>
      <c r="AA9" s="235">
        <v>1000</v>
      </c>
      <c r="AB9" s="230">
        <f t="shared" ca="1" si="0"/>
        <v>0</v>
      </c>
      <c r="AC9" s="224">
        <f t="shared" ca="1" si="1"/>
        <v>0</v>
      </c>
    </row>
    <row r="10" spans="2:29" ht="17.149999999999999" customHeight="1" thickBot="1" x14ac:dyDescent="0.25">
      <c r="B10" s="63"/>
      <c r="C10" s="64"/>
      <c r="D10" s="64"/>
      <c r="E10" s="51"/>
      <c r="F10" s="51"/>
      <c r="G10" s="127"/>
      <c r="H10" s="42"/>
      <c r="I10" s="146" t="s">
        <v>125</v>
      </c>
      <c r="J10" s="89" t="s">
        <v>58</v>
      </c>
      <c r="K10" s="264" t="s">
        <v>26</v>
      </c>
      <c r="L10" s="265"/>
      <c r="M10" s="115">
        <f ca="1">YEAR(NOW())-40</f>
        <v>1986</v>
      </c>
      <c r="N10" s="110" t="s">
        <v>5</v>
      </c>
      <c r="O10" s="158"/>
      <c r="P10" s="159"/>
      <c r="Q10" s="160"/>
      <c r="R10" s="160"/>
      <c r="S10" s="160"/>
      <c r="T10" s="160"/>
      <c r="U10" s="160"/>
      <c r="V10" s="160"/>
      <c r="W10" s="160"/>
      <c r="X10" s="160"/>
      <c r="Y10" s="161"/>
      <c r="Z10" s="158"/>
      <c r="AA10" s="235">
        <v>1000</v>
      </c>
      <c r="AB10" s="230">
        <f t="shared" ca="1" si="0"/>
        <v>1</v>
      </c>
      <c r="AC10" s="224">
        <f t="shared" ca="1" si="1"/>
        <v>1000</v>
      </c>
    </row>
    <row r="11" spans="2:29" ht="17.149999999999999" customHeight="1" x14ac:dyDescent="0.2">
      <c r="B11" s="65"/>
      <c r="C11" s="66"/>
      <c r="D11" s="66"/>
      <c r="E11" s="47"/>
      <c r="F11" s="47"/>
      <c r="G11" s="48"/>
      <c r="H11" s="42"/>
      <c r="I11" s="146" t="s">
        <v>126</v>
      </c>
      <c r="J11" s="89" t="s">
        <v>7</v>
      </c>
      <c r="K11" s="264" t="s">
        <v>27</v>
      </c>
      <c r="L11" s="265"/>
      <c r="M11" s="115">
        <f ca="1">YEAR(NOW())-45</f>
        <v>1981</v>
      </c>
      <c r="N11" s="110" t="s">
        <v>5</v>
      </c>
      <c r="O11" s="158"/>
      <c r="P11" s="159"/>
      <c r="Q11" s="160"/>
      <c r="R11" s="160"/>
      <c r="S11" s="160"/>
      <c r="T11" s="160"/>
      <c r="U11" s="160"/>
      <c r="V11" s="160"/>
      <c r="W11" s="160"/>
      <c r="X11" s="160"/>
      <c r="Y11" s="161"/>
      <c r="Z11" s="158"/>
      <c r="AA11" s="235">
        <v>1000</v>
      </c>
      <c r="AB11" s="230">
        <f t="shared" ca="1" si="0"/>
        <v>1</v>
      </c>
      <c r="AC11" s="224">
        <f t="shared" ca="1" si="1"/>
        <v>1000</v>
      </c>
    </row>
    <row r="12" spans="2:29" ht="17.149999999999999" customHeight="1" x14ac:dyDescent="0.2">
      <c r="B12" s="67"/>
      <c r="C12" s="120" t="s">
        <v>21</v>
      </c>
      <c r="D12"/>
      <c r="E12"/>
      <c r="F12"/>
      <c r="G12" s="121"/>
      <c r="H12"/>
      <c r="I12" s="146" t="s">
        <v>127</v>
      </c>
      <c r="J12" s="89" t="s">
        <v>59</v>
      </c>
      <c r="K12" s="264" t="s">
        <v>28</v>
      </c>
      <c r="L12" s="265"/>
      <c r="M12" s="115">
        <f ca="1">YEAR(NOW())-50</f>
        <v>1976</v>
      </c>
      <c r="N12" s="110" t="s">
        <v>5</v>
      </c>
      <c r="O12" s="158"/>
      <c r="P12" s="159"/>
      <c r="Q12" s="160"/>
      <c r="R12" s="160"/>
      <c r="S12" s="160"/>
      <c r="T12" s="160"/>
      <c r="U12" s="160"/>
      <c r="V12" s="160"/>
      <c r="W12" s="160"/>
      <c r="X12" s="160"/>
      <c r="Y12" s="161"/>
      <c r="Z12" s="158"/>
      <c r="AA12" s="235">
        <v>1000</v>
      </c>
      <c r="AB12" s="230">
        <f t="shared" ca="1" si="0"/>
        <v>1</v>
      </c>
      <c r="AC12" s="224">
        <f t="shared" ca="1" si="1"/>
        <v>1000</v>
      </c>
    </row>
    <row r="13" spans="2:29" ht="17.149999999999999" customHeight="1" x14ac:dyDescent="0.2">
      <c r="B13" s="67"/>
      <c r="E13" s="42"/>
      <c r="F13" s="42"/>
      <c r="G13" s="50"/>
      <c r="H13" s="42"/>
      <c r="I13" s="146" t="s">
        <v>128</v>
      </c>
      <c r="J13" s="89" t="s">
        <v>60</v>
      </c>
      <c r="K13" s="264" t="s">
        <v>29</v>
      </c>
      <c r="L13" s="265"/>
      <c r="M13" s="115">
        <f ca="1">YEAR(NOW())-55</f>
        <v>1971</v>
      </c>
      <c r="N13" s="110" t="s">
        <v>5</v>
      </c>
      <c r="O13" s="158"/>
      <c r="P13" s="159"/>
      <c r="Q13" s="160"/>
      <c r="R13" s="160"/>
      <c r="S13" s="160"/>
      <c r="T13" s="160"/>
      <c r="U13" s="160"/>
      <c r="V13" s="160"/>
      <c r="W13" s="160"/>
      <c r="X13" s="160"/>
      <c r="Y13" s="161"/>
      <c r="Z13" s="158"/>
      <c r="AA13" s="235">
        <v>1000</v>
      </c>
      <c r="AB13" s="230">
        <f t="shared" ca="1" si="0"/>
        <v>1</v>
      </c>
      <c r="AC13" s="224">
        <f t="shared" ca="1" si="1"/>
        <v>1000</v>
      </c>
    </row>
    <row r="14" spans="2:29" ht="17.149999999999999" customHeight="1" x14ac:dyDescent="0.2">
      <c r="B14" s="67"/>
      <c r="C14" s="267"/>
      <c r="D14" s="267"/>
      <c r="E14" s="267"/>
      <c r="F14" s="267"/>
      <c r="G14" s="50"/>
      <c r="H14" s="42"/>
      <c r="I14" s="146" t="s">
        <v>129</v>
      </c>
      <c r="J14" s="89" t="s">
        <v>8</v>
      </c>
      <c r="K14" s="264" t="s">
        <v>30</v>
      </c>
      <c r="L14" s="265"/>
      <c r="M14" s="115">
        <f ca="1">YEAR(NOW())-60</f>
        <v>1966</v>
      </c>
      <c r="N14" s="110" t="s">
        <v>5</v>
      </c>
      <c r="O14" s="158"/>
      <c r="P14" s="159"/>
      <c r="Q14" s="160"/>
      <c r="R14" s="160"/>
      <c r="S14" s="160"/>
      <c r="T14" s="160"/>
      <c r="U14" s="160"/>
      <c r="V14" s="160"/>
      <c r="W14" s="160"/>
      <c r="X14" s="160"/>
      <c r="Y14" s="161"/>
      <c r="Z14" s="158"/>
      <c r="AA14" s="235">
        <v>1000</v>
      </c>
      <c r="AB14" s="230">
        <f t="shared" ca="1" si="0"/>
        <v>1</v>
      </c>
      <c r="AC14" s="224">
        <f t="shared" ca="1" si="1"/>
        <v>1000</v>
      </c>
    </row>
    <row r="15" spans="2:29" ht="17.149999999999999" customHeight="1" thickBot="1" x14ac:dyDescent="0.25">
      <c r="B15" s="63"/>
      <c r="C15" s="64"/>
      <c r="D15" s="64"/>
      <c r="E15" s="51"/>
      <c r="F15" s="51"/>
      <c r="G15" s="127"/>
      <c r="H15" s="42"/>
      <c r="I15" s="146" t="s">
        <v>130</v>
      </c>
      <c r="J15" s="89" t="s">
        <v>9</v>
      </c>
      <c r="K15" s="264" t="s">
        <v>31</v>
      </c>
      <c r="L15" s="265"/>
      <c r="M15" s="115">
        <f ca="1">YEAR(NOW())-65</f>
        <v>1961</v>
      </c>
      <c r="N15" s="110" t="s">
        <v>5</v>
      </c>
      <c r="O15" s="158"/>
      <c r="P15" s="159"/>
      <c r="Q15" s="160"/>
      <c r="R15" s="160"/>
      <c r="S15" s="160"/>
      <c r="T15" s="160"/>
      <c r="U15" s="160"/>
      <c r="V15" s="160"/>
      <c r="W15" s="160"/>
      <c r="X15" s="160"/>
      <c r="Y15" s="161"/>
      <c r="Z15" s="158"/>
      <c r="AA15" s="235">
        <v>1000</v>
      </c>
      <c r="AB15" s="230">
        <f t="shared" ca="1" si="0"/>
        <v>1</v>
      </c>
      <c r="AC15" s="224">
        <f t="shared" ca="1" si="1"/>
        <v>1000</v>
      </c>
    </row>
    <row r="16" spans="2:29" ht="17.149999999999999" customHeight="1" thickBot="1" x14ac:dyDescent="0.25">
      <c r="B16" s="65"/>
      <c r="C16" s="66"/>
      <c r="D16" s="66"/>
      <c r="E16" s="47"/>
      <c r="F16" s="47"/>
      <c r="G16" s="48"/>
      <c r="H16" s="42"/>
      <c r="I16" s="146" t="s">
        <v>131</v>
      </c>
      <c r="J16" s="90" t="s">
        <v>61</v>
      </c>
      <c r="K16" s="268" t="s">
        <v>32</v>
      </c>
      <c r="L16" s="269"/>
      <c r="M16" s="116">
        <f ca="1">YEAR(NOW())-70</f>
        <v>1956</v>
      </c>
      <c r="N16" s="111" t="s">
        <v>5</v>
      </c>
      <c r="O16" s="162"/>
      <c r="P16" s="163"/>
      <c r="Q16" s="164"/>
      <c r="R16" s="164"/>
      <c r="S16" s="164"/>
      <c r="T16" s="164"/>
      <c r="U16" s="164"/>
      <c r="V16" s="164"/>
      <c r="W16" s="164"/>
      <c r="X16" s="164"/>
      <c r="Y16" s="165"/>
      <c r="Z16" s="162"/>
      <c r="AA16" s="236">
        <v>1000</v>
      </c>
      <c r="AB16" s="231">
        <f t="shared" ca="1" si="0"/>
        <v>2</v>
      </c>
      <c r="AC16" s="225">
        <f t="shared" ca="1" si="1"/>
        <v>2000</v>
      </c>
    </row>
    <row r="17" spans="2:29" ht="17.149999999999999" customHeight="1" x14ac:dyDescent="0.2">
      <c r="B17" s="67"/>
      <c r="C17" s="270" t="s">
        <v>22</v>
      </c>
      <c r="D17" s="270"/>
      <c r="E17" s="270"/>
      <c r="F17" s="270"/>
      <c r="G17" s="122"/>
      <c r="H17" s="130"/>
      <c r="I17" s="146" t="s">
        <v>132</v>
      </c>
      <c r="J17" s="87" t="s">
        <v>62</v>
      </c>
      <c r="K17" s="262" t="s">
        <v>33</v>
      </c>
      <c r="L17" s="263"/>
      <c r="M17" s="113">
        <f ca="1">YEAR(NOW())-18</f>
        <v>2008</v>
      </c>
      <c r="N17" s="112" t="s">
        <v>10</v>
      </c>
      <c r="O17" s="166"/>
      <c r="P17" s="167"/>
      <c r="Q17" s="168"/>
      <c r="R17" s="168"/>
      <c r="S17" s="168"/>
      <c r="T17" s="168"/>
      <c r="U17" s="168"/>
      <c r="V17" s="168"/>
      <c r="W17" s="168"/>
      <c r="X17" s="168"/>
      <c r="Y17" s="169"/>
      <c r="Z17" s="166"/>
      <c r="AA17" s="233">
        <v>1000</v>
      </c>
      <c r="AB17" s="228">
        <f t="shared" ca="1" si="0"/>
        <v>0</v>
      </c>
      <c r="AC17" s="222">
        <f t="shared" ca="1" si="1"/>
        <v>0</v>
      </c>
    </row>
    <row r="18" spans="2:29" ht="17.149999999999999" customHeight="1" x14ac:dyDescent="0.2">
      <c r="B18" s="67"/>
      <c r="E18" s="42"/>
      <c r="F18" s="42"/>
      <c r="G18" s="50"/>
      <c r="H18" s="42"/>
      <c r="I18" s="146" t="s">
        <v>133</v>
      </c>
      <c r="J18" s="89" t="s">
        <v>63</v>
      </c>
      <c r="K18" s="264" t="s">
        <v>24</v>
      </c>
      <c r="L18" s="265"/>
      <c r="M18" s="114"/>
      <c r="N18" s="110"/>
      <c r="O18" s="158"/>
      <c r="P18" s="159"/>
      <c r="Q18" s="160"/>
      <c r="R18" s="160"/>
      <c r="S18" s="160"/>
      <c r="T18" s="160"/>
      <c r="U18" s="160"/>
      <c r="V18" s="160"/>
      <c r="W18" s="160"/>
      <c r="X18" s="160"/>
      <c r="Y18" s="161"/>
      <c r="Z18" s="158"/>
      <c r="AA18" s="235">
        <v>1000</v>
      </c>
      <c r="AB18" s="230">
        <f t="shared" ca="1" si="0"/>
        <v>1</v>
      </c>
      <c r="AC18" s="224">
        <f t="shared" ca="1" si="1"/>
        <v>1000</v>
      </c>
    </row>
    <row r="19" spans="2:29" ht="17.149999999999999" customHeight="1" x14ac:dyDescent="0.2">
      <c r="B19" s="67"/>
      <c r="C19" s="119"/>
      <c r="D19" s="119"/>
      <c r="E19" s="131"/>
      <c r="F19" s="131"/>
      <c r="G19" s="50"/>
      <c r="H19" s="42"/>
      <c r="I19" s="146" t="s">
        <v>134</v>
      </c>
      <c r="J19" s="89" t="s">
        <v>67</v>
      </c>
      <c r="K19" s="264" t="s">
        <v>81</v>
      </c>
      <c r="L19" s="265"/>
      <c r="M19" s="115">
        <f ca="1">YEAR(NOW())-35</f>
        <v>1991</v>
      </c>
      <c r="N19" s="110" t="s">
        <v>5</v>
      </c>
      <c r="O19" s="158"/>
      <c r="P19" s="159"/>
      <c r="Q19" s="160"/>
      <c r="R19" s="160"/>
      <c r="S19" s="160"/>
      <c r="T19" s="160"/>
      <c r="U19" s="160"/>
      <c r="V19" s="160"/>
      <c r="W19" s="160"/>
      <c r="X19" s="160"/>
      <c r="Y19" s="161"/>
      <c r="Z19" s="158"/>
      <c r="AA19" s="235">
        <v>1000</v>
      </c>
      <c r="AB19" s="230">
        <f t="shared" ca="1" si="0"/>
        <v>0</v>
      </c>
      <c r="AC19" s="224">
        <f t="shared" ca="1" si="1"/>
        <v>0</v>
      </c>
    </row>
    <row r="20" spans="2:29" ht="17.149999999999999" customHeight="1" thickBot="1" x14ac:dyDescent="0.25">
      <c r="B20" s="63"/>
      <c r="C20" s="64"/>
      <c r="D20" s="64"/>
      <c r="E20" s="51"/>
      <c r="F20" s="51"/>
      <c r="G20" s="127"/>
      <c r="H20" s="42"/>
      <c r="I20" s="146" t="s">
        <v>135</v>
      </c>
      <c r="J20" s="89" t="s">
        <v>68</v>
      </c>
      <c r="K20" s="264" t="s">
        <v>34</v>
      </c>
      <c r="L20" s="265"/>
      <c r="M20" s="115">
        <f ca="1">YEAR(NOW())-40</f>
        <v>1986</v>
      </c>
      <c r="N20" s="110" t="s">
        <v>5</v>
      </c>
      <c r="O20" s="158"/>
      <c r="P20" s="159"/>
      <c r="Q20" s="160"/>
      <c r="R20" s="160"/>
      <c r="S20" s="160"/>
      <c r="T20" s="160"/>
      <c r="U20" s="160"/>
      <c r="V20" s="160"/>
      <c r="W20" s="160"/>
      <c r="X20" s="160"/>
      <c r="Y20" s="161"/>
      <c r="Z20" s="158"/>
      <c r="AA20" s="235">
        <v>1000</v>
      </c>
      <c r="AB20" s="230">
        <f t="shared" ca="1" si="0"/>
        <v>0</v>
      </c>
      <c r="AC20" s="224">
        <f t="shared" ca="1" si="1"/>
        <v>0</v>
      </c>
    </row>
    <row r="21" spans="2:29" ht="17.149999999999999" customHeight="1" x14ac:dyDescent="0.2">
      <c r="B21" s="67"/>
      <c r="E21" s="42"/>
      <c r="F21" s="42"/>
      <c r="G21" s="50"/>
      <c r="H21" s="42"/>
      <c r="I21" s="146" t="s">
        <v>136</v>
      </c>
      <c r="J21" s="89" t="s">
        <v>69</v>
      </c>
      <c r="K21" s="264" t="s">
        <v>35</v>
      </c>
      <c r="L21" s="265"/>
      <c r="M21" s="115">
        <f ca="1">YEAR(NOW())-45</f>
        <v>1981</v>
      </c>
      <c r="N21" s="110" t="s">
        <v>5</v>
      </c>
      <c r="O21" s="158"/>
      <c r="P21" s="159"/>
      <c r="Q21" s="160"/>
      <c r="R21" s="160"/>
      <c r="S21" s="160"/>
      <c r="T21" s="160"/>
      <c r="U21" s="160"/>
      <c r="V21" s="160"/>
      <c r="W21" s="160"/>
      <c r="X21" s="160"/>
      <c r="Y21" s="161"/>
      <c r="Z21" s="158"/>
      <c r="AA21" s="235">
        <v>1000</v>
      </c>
      <c r="AB21" s="230">
        <f t="shared" ca="1" si="0"/>
        <v>0</v>
      </c>
      <c r="AC21" s="224">
        <f t="shared" ca="1" si="1"/>
        <v>0</v>
      </c>
    </row>
    <row r="22" spans="2:29" ht="17.149999999999999" customHeight="1" x14ac:dyDescent="0.2">
      <c r="B22" s="67"/>
      <c r="C22" s="120" t="s">
        <v>6</v>
      </c>
      <c r="E22" s="271"/>
      <c r="F22" s="271"/>
      <c r="G22" s="50"/>
      <c r="H22" s="42"/>
      <c r="I22" s="146" t="s">
        <v>137</v>
      </c>
      <c r="J22" s="89" t="s">
        <v>70</v>
      </c>
      <c r="K22" s="264" t="s">
        <v>36</v>
      </c>
      <c r="L22" s="265"/>
      <c r="M22" s="115">
        <f ca="1">YEAR(NOW())-50</f>
        <v>1976</v>
      </c>
      <c r="N22" s="110" t="s">
        <v>5</v>
      </c>
      <c r="O22" s="158"/>
      <c r="P22" s="159"/>
      <c r="Q22" s="160"/>
      <c r="R22" s="160"/>
      <c r="S22" s="160"/>
      <c r="T22" s="160"/>
      <c r="U22" s="160"/>
      <c r="V22" s="160"/>
      <c r="W22" s="160"/>
      <c r="X22" s="160"/>
      <c r="Y22" s="161"/>
      <c r="Z22" s="158"/>
      <c r="AA22" s="235">
        <v>1000</v>
      </c>
      <c r="AB22" s="230">
        <f t="shared" ca="1" si="0"/>
        <v>0</v>
      </c>
      <c r="AC22" s="224">
        <f t="shared" ca="1" si="1"/>
        <v>0</v>
      </c>
    </row>
    <row r="23" spans="2:29" ht="17.149999999999999" customHeight="1" x14ac:dyDescent="0.2">
      <c r="B23" s="67"/>
      <c r="G23" s="68"/>
      <c r="I23" s="146" t="s">
        <v>138</v>
      </c>
      <c r="J23" s="89" t="s">
        <v>71</v>
      </c>
      <c r="K23" s="264" t="s">
        <v>37</v>
      </c>
      <c r="L23" s="265"/>
      <c r="M23" s="115">
        <f ca="1">YEAR(NOW())-55</f>
        <v>1971</v>
      </c>
      <c r="N23" s="110" t="s">
        <v>5</v>
      </c>
      <c r="O23" s="158"/>
      <c r="P23" s="159"/>
      <c r="Q23" s="160"/>
      <c r="R23" s="160"/>
      <c r="S23" s="160"/>
      <c r="T23" s="160"/>
      <c r="U23" s="160"/>
      <c r="V23" s="160"/>
      <c r="W23" s="160"/>
      <c r="X23" s="160"/>
      <c r="Y23" s="161"/>
      <c r="Z23" s="158"/>
      <c r="AA23" s="235">
        <v>1000</v>
      </c>
      <c r="AB23" s="230">
        <f t="shared" ca="1" si="0"/>
        <v>0</v>
      </c>
      <c r="AC23" s="224">
        <f t="shared" ca="1" si="1"/>
        <v>0</v>
      </c>
    </row>
    <row r="24" spans="2:29" ht="17.149999999999999" customHeight="1" x14ac:dyDescent="0.2">
      <c r="B24" s="67"/>
      <c r="C24" s="120" t="s">
        <v>51</v>
      </c>
      <c r="D24"/>
      <c r="E24" s="272"/>
      <c r="F24" s="272"/>
      <c r="G24" s="121"/>
      <c r="H24"/>
      <c r="I24" s="146" t="s">
        <v>139</v>
      </c>
      <c r="J24" s="89" t="s">
        <v>72</v>
      </c>
      <c r="K24" s="264" t="s">
        <v>38</v>
      </c>
      <c r="L24" s="265"/>
      <c r="M24" s="115">
        <f ca="1">YEAR(NOW())-60</f>
        <v>1966</v>
      </c>
      <c r="N24" s="110" t="s">
        <v>5</v>
      </c>
      <c r="O24" s="158"/>
      <c r="P24" s="159"/>
      <c r="Q24" s="160"/>
      <c r="R24" s="160"/>
      <c r="S24" s="160"/>
      <c r="T24" s="160"/>
      <c r="U24" s="160"/>
      <c r="V24" s="160"/>
      <c r="W24" s="160"/>
      <c r="X24" s="160"/>
      <c r="Y24" s="161"/>
      <c r="Z24" s="158"/>
      <c r="AA24" s="235">
        <v>1000</v>
      </c>
      <c r="AB24" s="230">
        <f t="shared" ca="1" si="0"/>
        <v>0</v>
      </c>
      <c r="AC24" s="224">
        <f t="shared" ca="1" si="1"/>
        <v>0</v>
      </c>
    </row>
    <row r="25" spans="2:29" ht="17.149999999999999" customHeight="1" x14ac:dyDescent="0.2">
      <c r="B25" s="67"/>
      <c r="E25" s="42"/>
      <c r="F25" s="42"/>
      <c r="G25" s="50"/>
      <c r="H25" s="42"/>
      <c r="I25" s="146" t="s">
        <v>140</v>
      </c>
      <c r="J25" s="89" t="s">
        <v>73</v>
      </c>
      <c r="K25" s="264" t="s">
        <v>39</v>
      </c>
      <c r="L25" s="265"/>
      <c r="M25" s="115">
        <f ca="1">YEAR(NOW())-65</f>
        <v>1961</v>
      </c>
      <c r="N25" s="110" t="s">
        <v>5</v>
      </c>
      <c r="O25" s="158"/>
      <c r="P25" s="159"/>
      <c r="Q25" s="160"/>
      <c r="R25" s="160"/>
      <c r="S25" s="160"/>
      <c r="T25" s="160"/>
      <c r="U25" s="160"/>
      <c r="V25" s="160"/>
      <c r="W25" s="160"/>
      <c r="X25" s="160"/>
      <c r="Y25" s="161"/>
      <c r="Z25" s="158"/>
      <c r="AA25" s="235">
        <v>1000</v>
      </c>
      <c r="AB25" s="230">
        <f t="shared" ca="1" si="0"/>
        <v>0</v>
      </c>
      <c r="AC25" s="224">
        <f t="shared" ca="1" si="1"/>
        <v>0</v>
      </c>
    </row>
    <row r="26" spans="2:29" ht="17.149999999999999" customHeight="1" thickBot="1" x14ac:dyDescent="0.25">
      <c r="B26" s="67"/>
      <c r="C26" s="120" t="s">
        <v>97</v>
      </c>
      <c r="D26"/>
      <c r="E26" t="s">
        <v>98</v>
      </c>
      <c r="F26" s="132"/>
      <c r="G26" s="121"/>
      <c r="H26"/>
      <c r="I26" s="146" t="s">
        <v>141</v>
      </c>
      <c r="J26" s="90" t="s">
        <v>74</v>
      </c>
      <c r="K26" s="268" t="s">
        <v>40</v>
      </c>
      <c r="L26" s="269"/>
      <c r="M26" s="116">
        <f ca="1">YEAR(NOW())-70</f>
        <v>1956</v>
      </c>
      <c r="N26" s="111" t="s">
        <v>5</v>
      </c>
      <c r="O26" s="162"/>
      <c r="P26" s="163"/>
      <c r="Q26" s="164"/>
      <c r="R26" s="164"/>
      <c r="S26" s="164"/>
      <c r="T26" s="164"/>
      <c r="U26" s="164"/>
      <c r="V26" s="164"/>
      <c r="W26" s="164"/>
      <c r="X26" s="164"/>
      <c r="Y26" s="165"/>
      <c r="Z26" s="162"/>
      <c r="AA26" s="236">
        <v>1000</v>
      </c>
      <c r="AB26" s="231">
        <f t="shared" ca="1" si="0"/>
        <v>0</v>
      </c>
      <c r="AC26" s="225">
        <f t="shared" ca="1" si="1"/>
        <v>0</v>
      </c>
    </row>
    <row r="27" spans="2:29" ht="17.149999999999999" customHeight="1" x14ac:dyDescent="0.2">
      <c r="B27" s="67"/>
      <c r="E27" s="42"/>
      <c r="F27" s="42"/>
      <c r="G27" s="50"/>
      <c r="H27" s="42"/>
      <c r="I27" s="146" t="s">
        <v>142</v>
      </c>
      <c r="J27" s="87" t="s">
        <v>75</v>
      </c>
      <c r="K27" s="6" t="s">
        <v>41</v>
      </c>
      <c r="L27" s="7"/>
      <c r="M27" s="7"/>
      <c r="N27" s="84"/>
      <c r="O27" s="170"/>
      <c r="P27" s="171"/>
      <c r="Q27" s="172"/>
      <c r="R27" s="172"/>
      <c r="S27" s="172"/>
      <c r="T27" s="172"/>
      <c r="U27" s="172"/>
      <c r="V27" s="172"/>
      <c r="W27" s="172"/>
      <c r="X27" s="172"/>
      <c r="Y27" s="173"/>
      <c r="Z27" s="170"/>
      <c r="AA27" s="237">
        <v>500</v>
      </c>
      <c r="AB27" s="228">
        <f t="shared" ca="1" si="0"/>
        <v>0</v>
      </c>
      <c r="AC27" s="222">
        <f t="shared" ca="1" si="1"/>
        <v>0</v>
      </c>
    </row>
    <row r="28" spans="2:29" ht="17.149999999999999" customHeight="1" thickBot="1" x14ac:dyDescent="0.25">
      <c r="B28" s="67"/>
      <c r="C28" s="120"/>
      <c r="D28"/>
      <c r="E28" s="273"/>
      <c r="F28" s="273"/>
      <c r="G28" s="274"/>
      <c r="H28"/>
      <c r="I28" s="146" t="s">
        <v>143</v>
      </c>
      <c r="J28" s="90" t="s">
        <v>76</v>
      </c>
      <c r="K28" s="12" t="s">
        <v>42</v>
      </c>
      <c r="L28" s="34"/>
      <c r="M28" s="34"/>
      <c r="N28" s="13"/>
      <c r="O28" s="174"/>
      <c r="P28" s="175"/>
      <c r="Q28" s="176"/>
      <c r="R28" s="176"/>
      <c r="S28" s="176"/>
      <c r="T28" s="176"/>
      <c r="U28" s="176"/>
      <c r="V28" s="176"/>
      <c r="W28" s="176"/>
      <c r="X28" s="176"/>
      <c r="Y28" s="177"/>
      <c r="Z28" s="174"/>
      <c r="AA28" s="238">
        <v>500</v>
      </c>
      <c r="AB28" s="231">
        <f t="shared" ca="1" si="0"/>
        <v>1</v>
      </c>
      <c r="AC28" s="225">
        <f t="shared" ca="1" si="1"/>
        <v>500</v>
      </c>
    </row>
    <row r="29" spans="2:29" ht="17.149999999999999" customHeight="1" x14ac:dyDescent="0.2">
      <c r="B29" s="67"/>
      <c r="E29" s="134"/>
      <c r="F29" s="134"/>
      <c r="G29" s="135"/>
      <c r="H29" s="42"/>
      <c r="I29" s="146" t="s">
        <v>144</v>
      </c>
      <c r="J29" s="87" t="s">
        <v>77</v>
      </c>
      <c r="K29" s="6" t="s">
        <v>11</v>
      </c>
      <c r="L29" s="7"/>
      <c r="M29" s="7"/>
      <c r="N29" s="84"/>
      <c r="O29" s="170"/>
      <c r="P29" s="171"/>
      <c r="Q29" s="172"/>
      <c r="R29" s="172"/>
      <c r="S29" s="172"/>
      <c r="T29" s="172"/>
      <c r="U29" s="172"/>
      <c r="V29" s="172"/>
      <c r="W29" s="172"/>
      <c r="X29" s="172"/>
      <c r="Y29" s="173"/>
      <c r="Z29" s="170"/>
      <c r="AA29" s="237">
        <v>500</v>
      </c>
      <c r="AB29" s="228">
        <f t="shared" ca="1" si="0"/>
        <v>0</v>
      </c>
      <c r="AC29" s="222">
        <f t="shared" ca="1" si="1"/>
        <v>0</v>
      </c>
    </row>
    <row r="30" spans="2:29" ht="17.149999999999999" customHeight="1" thickBot="1" x14ac:dyDescent="0.25">
      <c r="B30" s="67"/>
      <c r="C30" s="120" t="s">
        <v>53</v>
      </c>
      <c r="D30"/>
      <c r="E30" s="275"/>
      <c r="F30" s="275"/>
      <c r="G30" s="68"/>
      <c r="I30" s="146" t="s">
        <v>145</v>
      </c>
      <c r="J30" s="90" t="s">
        <v>78</v>
      </c>
      <c r="K30" s="12" t="s">
        <v>12</v>
      </c>
      <c r="L30" s="34"/>
      <c r="M30" s="34"/>
      <c r="N30" s="13"/>
      <c r="O30" s="174"/>
      <c r="P30" s="175"/>
      <c r="Q30" s="176"/>
      <c r="R30" s="176"/>
      <c r="S30" s="176"/>
      <c r="T30" s="176"/>
      <c r="U30" s="176"/>
      <c r="V30" s="176"/>
      <c r="W30" s="176"/>
      <c r="X30" s="176"/>
      <c r="Y30" s="177"/>
      <c r="Z30" s="174"/>
      <c r="AA30" s="238">
        <v>500</v>
      </c>
      <c r="AB30" s="231">
        <f t="shared" ca="1" si="0"/>
        <v>1</v>
      </c>
      <c r="AC30" s="225">
        <f t="shared" ca="1" si="1"/>
        <v>500</v>
      </c>
    </row>
    <row r="31" spans="2:29" ht="17.149999999999999" customHeight="1" x14ac:dyDescent="0.2">
      <c r="B31" s="67"/>
      <c r="C31" s="120"/>
      <c r="D31"/>
      <c r="E31"/>
      <c r="F31"/>
      <c r="G31" s="128"/>
      <c r="H31" s="2"/>
      <c r="I31" s="146" t="s">
        <v>146</v>
      </c>
      <c r="J31" s="88" t="s">
        <v>79</v>
      </c>
      <c r="K31" s="69" t="s">
        <v>43</v>
      </c>
      <c r="L31" s="8"/>
      <c r="M31" s="8"/>
      <c r="N31" s="83"/>
      <c r="O31" s="178"/>
      <c r="P31" s="179"/>
      <c r="Q31" s="180"/>
      <c r="R31" s="180"/>
      <c r="S31" s="180"/>
      <c r="T31" s="180"/>
      <c r="U31" s="180"/>
      <c r="V31" s="180"/>
      <c r="W31" s="180"/>
      <c r="X31" s="180"/>
      <c r="Y31" s="181"/>
      <c r="Z31" s="178"/>
      <c r="AA31" s="239">
        <v>500</v>
      </c>
      <c r="AB31" s="229">
        <f t="shared" ca="1" si="0"/>
        <v>0</v>
      </c>
      <c r="AC31" s="223">
        <f t="shared" ca="1" si="1"/>
        <v>0</v>
      </c>
    </row>
    <row r="32" spans="2:29" ht="17.149999999999999" customHeight="1" thickBot="1" x14ac:dyDescent="0.25">
      <c r="B32" s="67"/>
      <c r="C32" s="120" t="s">
        <v>54</v>
      </c>
      <c r="D32"/>
      <c r="E32" s="273"/>
      <c r="F32" s="273"/>
      <c r="G32" s="121"/>
      <c r="H32"/>
      <c r="I32" s="147" t="s">
        <v>147</v>
      </c>
      <c r="J32" s="91" t="s">
        <v>153</v>
      </c>
      <c r="K32" s="76" t="s">
        <v>44</v>
      </c>
      <c r="L32" s="77"/>
      <c r="M32" s="77"/>
      <c r="N32" s="78"/>
      <c r="O32" s="182"/>
      <c r="P32" s="175"/>
      <c r="Q32" s="176"/>
      <c r="R32" s="176"/>
      <c r="S32" s="176"/>
      <c r="T32" s="176"/>
      <c r="U32" s="176"/>
      <c r="V32" s="176"/>
      <c r="W32" s="176"/>
      <c r="X32" s="176"/>
      <c r="Y32" s="177"/>
      <c r="Z32" s="182"/>
      <c r="AA32" s="240">
        <v>500</v>
      </c>
      <c r="AB32" s="232">
        <f t="shared" ca="1" si="0"/>
        <v>1</v>
      </c>
      <c r="AC32" s="225">
        <f t="shared" ca="1" si="1"/>
        <v>500</v>
      </c>
    </row>
    <row r="33" spans="2:30" ht="17.149999999999999" customHeight="1" thickBot="1" x14ac:dyDescent="0.25">
      <c r="B33" s="63"/>
      <c r="C33" s="64"/>
      <c r="D33" s="64"/>
      <c r="E33" s="64"/>
      <c r="F33" s="64"/>
      <c r="G33" s="129"/>
      <c r="J33" s="276" t="s">
        <v>13</v>
      </c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8"/>
      <c r="AB33" s="220">
        <f ca="1">SUM(AB7:AB32)</f>
        <v>13</v>
      </c>
      <c r="AC33" s="227">
        <f ca="1">SUM(AC7:AC32)</f>
        <v>11500</v>
      </c>
    </row>
    <row r="34" spans="2:30" ht="14.25" customHeight="1" x14ac:dyDescent="0.2">
      <c r="J34" s="3"/>
      <c r="K34" s="3"/>
      <c r="L34" s="3"/>
      <c r="M34" s="3"/>
      <c r="AB34" s="3"/>
      <c r="AC34" s="213"/>
    </row>
    <row r="35" spans="2:30" ht="20.149999999999999" customHeight="1" thickBot="1" x14ac:dyDescent="0.25">
      <c r="B35" s="217" t="s">
        <v>150</v>
      </c>
      <c r="M35" s="14"/>
      <c r="AA35" s="37"/>
      <c r="AB35" s="16"/>
    </row>
    <row r="36" spans="2:30" ht="17.149999999999999" customHeight="1" x14ac:dyDescent="0.2">
      <c r="B36" s="279" t="s">
        <v>2</v>
      </c>
      <c r="C36" s="281" t="s">
        <v>82</v>
      </c>
      <c r="D36" s="136" t="s">
        <v>91</v>
      </c>
      <c r="E36" s="143" t="s">
        <v>92</v>
      </c>
      <c r="F36" s="137" t="s">
        <v>91</v>
      </c>
      <c r="G36" s="143" t="s">
        <v>92</v>
      </c>
      <c r="H36" s="138" t="s">
        <v>93</v>
      </c>
      <c r="I36" s="138"/>
      <c r="J36" s="283" t="s">
        <v>99</v>
      </c>
      <c r="K36" s="283"/>
      <c r="L36" s="283"/>
      <c r="M36" s="284" t="s">
        <v>156</v>
      </c>
      <c r="N36" s="285"/>
      <c r="O36" s="286" t="s">
        <v>106</v>
      </c>
      <c r="P36" s="297" t="s">
        <v>116</v>
      </c>
      <c r="Q36" s="298"/>
      <c r="R36" s="298"/>
      <c r="S36" s="298"/>
      <c r="T36" s="298"/>
      <c r="U36" s="298"/>
      <c r="V36" s="298"/>
      <c r="W36" s="298"/>
      <c r="X36" s="299"/>
      <c r="Y36" s="183" t="s">
        <v>149</v>
      </c>
      <c r="Z36" s="286" t="s">
        <v>148</v>
      </c>
      <c r="AA36" s="284" t="s">
        <v>103</v>
      </c>
      <c r="AB36" s="283"/>
      <c r="AC36" s="313"/>
    </row>
    <row r="37" spans="2:30" ht="17.149999999999999" customHeight="1" thickBot="1" x14ac:dyDescent="0.25">
      <c r="B37" s="280"/>
      <c r="C37" s="282"/>
      <c r="D37" s="324" t="s">
        <v>154</v>
      </c>
      <c r="E37" s="326"/>
      <c r="F37" s="327" t="s">
        <v>155</v>
      </c>
      <c r="G37" s="328"/>
      <c r="H37" s="141" t="s">
        <v>94</v>
      </c>
      <c r="I37" s="141"/>
      <c r="J37" s="139" t="s">
        <v>100</v>
      </c>
      <c r="K37" s="142" t="s">
        <v>101</v>
      </c>
      <c r="L37" s="140" t="s">
        <v>102</v>
      </c>
      <c r="M37" s="324" t="s">
        <v>94</v>
      </c>
      <c r="N37" s="325"/>
      <c r="O37" s="287"/>
      <c r="P37" s="188" t="s">
        <v>115</v>
      </c>
      <c r="Q37" s="188" t="s">
        <v>107</v>
      </c>
      <c r="R37" s="188" t="s">
        <v>108</v>
      </c>
      <c r="S37" s="188" t="s">
        <v>109</v>
      </c>
      <c r="T37" s="188" t="s">
        <v>110</v>
      </c>
      <c r="U37" s="188" t="s">
        <v>111</v>
      </c>
      <c r="V37" s="188" t="s">
        <v>112</v>
      </c>
      <c r="W37" s="188" t="s">
        <v>113</v>
      </c>
      <c r="X37" s="188" t="s">
        <v>114</v>
      </c>
      <c r="Y37" s="184" t="s">
        <v>116</v>
      </c>
      <c r="Z37" s="287"/>
      <c r="AA37" s="320"/>
      <c r="AB37" s="321"/>
      <c r="AC37" s="322"/>
    </row>
    <row r="38" spans="2:30" ht="25" customHeight="1" x14ac:dyDescent="0.2">
      <c r="B38" s="214" t="str">
        <f ca="1">IF(H38="","",Z38)</f>
        <v>Ｊ</v>
      </c>
      <c r="C38" s="23">
        <v>1</v>
      </c>
      <c r="D38" s="201"/>
      <c r="E38" s="189"/>
      <c r="F38" s="190"/>
      <c r="G38" s="202"/>
      <c r="H38" s="203" t="s">
        <v>95</v>
      </c>
      <c r="I38" s="203"/>
      <c r="J38" s="204">
        <v>1940</v>
      </c>
      <c r="K38" s="191">
        <v>5</v>
      </c>
      <c r="L38" s="192">
        <v>10</v>
      </c>
      <c r="M38" s="293"/>
      <c r="N38" s="294"/>
      <c r="O38" s="185">
        <f ca="1">IF(J38="","",YEAR(NOW())-J38)</f>
        <v>86</v>
      </c>
      <c r="P38" s="185" t="str">
        <f ca="1">IF(J38="","",(IF($M38="",IF($O38&lt;35,19,""),M38)))</f>
        <v/>
      </c>
      <c r="Q38" s="185" t="str">
        <f ca="1">IF(J38="","",IF($M38="",IF(AND($O38&gt;=35,$O38&lt;40),35,""),""))</f>
        <v/>
      </c>
      <c r="R38" s="185" t="str">
        <f ca="1">IF(J38="","",IF($M38="",IF(AND($O38&gt;=40,$O38&lt;45),40,""),""))</f>
        <v/>
      </c>
      <c r="S38" s="185" t="str">
        <f ca="1">IF(J38="","",IF($M38="",IF(AND($O38&gt;=45,$O38&lt;50),45,""),""))</f>
        <v/>
      </c>
      <c r="T38" s="185" t="str">
        <f ca="1">IF(J38="","",IF($M38="",IF(AND($O38&gt;=50,$O38&lt;55),50,""),""))</f>
        <v/>
      </c>
      <c r="U38" s="185" t="str">
        <f ca="1">IF(J38="","",IF($M38="",IF(AND($O38&gt;=55,$O38&lt;60),55,""),""))</f>
        <v/>
      </c>
      <c r="V38" s="185" t="str">
        <f ca="1">IF(J38="","",IF($M38="",IF(AND($O38&gt;=60,$O38&lt;65),60,""),""))</f>
        <v/>
      </c>
      <c r="W38" s="185" t="str">
        <f ca="1">IF(J38="","",IF($M38="",IF(AND($O38&gt;=65,$O38&lt;70),65,""),""))</f>
        <v/>
      </c>
      <c r="X38" s="185">
        <f ca="1">IF(J38="","",IF($M38="",IF($O38&gt;=70,70,""),""))</f>
        <v>70</v>
      </c>
      <c r="Y38" s="185" t="str">
        <f ca="1">IF(H38="","",IF(P38="",CONCATENATE(H38,SUM(P38:X38)),CONCATENATE(H38,P38)))</f>
        <v>男70</v>
      </c>
      <c r="Z38" s="185" t="str">
        <f ca="1">IF(Y38="","",VLOOKUP(Y38,$I$7:$J$32,2,FALSE))</f>
        <v>Ｊ</v>
      </c>
      <c r="AA38" s="323"/>
      <c r="AB38" s="316"/>
      <c r="AC38" s="317"/>
    </row>
    <row r="39" spans="2:30" ht="25" customHeight="1" x14ac:dyDescent="0.2">
      <c r="B39" s="215" t="str">
        <f t="shared" ref="B39:B57" ca="1" si="2">IF(H39="","",Z39)</f>
        <v>Ｊ</v>
      </c>
      <c r="C39" s="29">
        <v>2</v>
      </c>
      <c r="D39" s="205"/>
      <c r="E39" s="193"/>
      <c r="F39" s="194"/>
      <c r="G39" s="206"/>
      <c r="H39" s="207" t="s">
        <v>95</v>
      </c>
      <c r="I39" s="207"/>
      <c r="J39" s="208">
        <v>1954</v>
      </c>
      <c r="K39" s="195"/>
      <c r="L39" s="196"/>
      <c r="M39" s="295"/>
      <c r="N39" s="296"/>
      <c r="O39" s="186">
        <f t="shared" ref="O39:O57" ca="1" si="3">IF(J39="","",YEAR(NOW())-J39)</f>
        <v>72</v>
      </c>
      <c r="P39" s="186" t="str">
        <f t="shared" ref="P39:P57" ca="1" si="4">IF(J39="","",(IF($M39="",IF($O39&lt;35,19,""),M39)))</f>
        <v/>
      </c>
      <c r="Q39" s="186" t="str">
        <f t="shared" ref="Q39:Q57" ca="1" si="5">IF(J39="","",IF($M39="",IF(AND($O39&gt;=35,$O39&lt;40),35,""),""))</f>
        <v/>
      </c>
      <c r="R39" s="186" t="str">
        <f t="shared" ref="R39:R57" ca="1" si="6">IF(J39="","",IF($M39="",IF(AND($O39&gt;=40,$O39&lt;45),40,""),""))</f>
        <v/>
      </c>
      <c r="S39" s="186" t="str">
        <f t="shared" ref="S39:S57" ca="1" si="7">IF(J39="","",IF($M39="",IF(AND($O39&gt;=45,$O39&lt;50),45,""),""))</f>
        <v/>
      </c>
      <c r="T39" s="186" t="str">
        <f t="shared" ref="T39:T57" ca="1" si="8">IF(J39="","",IF($M39="",IF(AND($O39&gt;=50,$O39&lt;55),50,""),""))</f>
        <v/>
      </c>
      <c r="U39" s="186" t="str">
        <f t="shared" ref="U39:U57" ca="1" si="9">IF(J39="","",IF($M39="",IF(AND($O39&gt;=55,$O39&lt;60),55,""),""))</f>
        <v/>
      </c>
      <c r="V39" s="186" t="str">
        <f t="shared" ref="V39:V57" ca="1" si="10">IF(J39="","",IF($M39="",IF(AND($O39&gt;=60,$O39&lt;65),60,""),""))</f>
        <v/>
      </c>
      <c r="W39" s="186" t="str">
        <f t="shared" ref="W39:W57" ca="1" si="11">IF(J39="","",IF($M39="",IF(AND($O39&gt;=65,$O39&lt;70),65,""),""))</f>
        <v/>
      </c>
      <c r="X39" s="186">
        <f t="shared" ref="X39:X57" ca="1" si="12">IF(J39="","",IF($M39="",IF($O39&gt;=70,70,""),""))</f>
        <v>70</v>
      </c>
      <c r="Y39" s="186" t="str">
        <f t="shared" ref="Y39:Y57" ca="1" si="13">IF(H39="","",IF(P39="",CONCATENATE(H39,SUM(P39:X39)),CONCATENATE(H39,P39)))</f>
        <v>男70</v>
      </c>
      <c r="Z39" s="186" t="str">
        <f ca="1">IF(Y39="","",VLOOKUP(Y39,$I$7:$J$32,2,FALSE))</f>
        <v>Ｊ</v>
      </c>
      <c r="AA39" s="295"/>
      <c r="AB39" s="300"/>
      <c r="AC39" s="301"/>
    </row>
    <row r="40" spans="2:30" ht="25" customHeight="1" x14ac:dyDescent="0.2">
      <c r="B40" s="215" t="str">
        <f t="shared" ca="1" si="2"/>
        <v>Ｉ</v>
      </c>
      <c r="C40" s="29">
        <v>3</v>
      </c>
      <c r="D40" s="205"/>
      <c r="E40" s="193"/>
      <c r="F40" s="194"/>
      <c r="G40" s="206"/>
      <c r="H40" s="207" t="s">
        <v>95</v>
      </c>
      <c r="I40" s="207"/>
      <c r="J40" s="208">
        <v>1959</v>
      </c>
      <c r="K40" s="195"/>
      <c r="L40" s="196"/>
      <c r="M40" s="295"/>
      <c r="N40" s="296"/>
      <c r="O40" s="186">
        <f t="shared" ca="1" si="3"/>
        <v>67</v>
      </c>
      <c r="P40" s="186" t="str">
        <f t="shared" ca="1" si="4"/>
        <v/>
      </c>
      <c r="Q40" s="186" t="str">
        <f t="shared" ca="1" si="5"/>
        <v/>
      </c>
      <c r="R40" s="186" t="str">
        <f t="shared" ca="1" si="6"/>
        <v/>
      </c>
      <c r="S40" s="186" t="str">
        <f t="shared" ca="1" si="7"/>
        <v/>
      </c>
      <c r="T40" s="186" t="str">
        <f t="shared" ca="1" si="8"/>
        <v/>
      </c>
      <c r="U40" s="186" t="str">
        <f t="shared" ca="1" si="9"/>
        <v/>
      </c>
      <c r="V40" s="186" t="str">
        <f t="shared" ca="1" si="10"/>
        <v/>
      </c>
      <c r="W40" s="186">
        <f t="shared" ca="1" si="11"/>
        <v>65</v>
      </c>
      <c r="X40" s="186" t="str">
        <f t="shared" ca="1" si="12"/>
        <v/>
      </c>
      <c r="Y40" s="186" t="str">
        <f t="shared" ca="1" si="13"/>
        <v>男65</v>
      </c>
      <c r="Z40" s="186" t="str">
        <f ca="1">IF(Y40="","",VLOOKUP(Y40,$I$7:$J$32,2,FALSE))</f>
        <v>Ｉ</v>
      </c>
      <c r="AA40" s="295"/>
      <c r="AB40" s="300"/>
      <c r="AC40" s="301"/>
    </row>
    <row r="41" spans="2:30" ht="25" customHeight="1" x14ac:dyDescent="0.2">
      <c r="B41" s="215" t="str">
        <f t="shared" ca="1" si="2"/>
        <v>Ｈ</v>
      </c>
      <c r="C41" s="29">
        <v>4</v>
      </c>
      <c r="D41" s="205"/>
      <c r="E41" s="193"/>
      <c r="F41" s="194"/>
      <c r="G41" s="206"/>
      <c r="H41" s="207" t="s">
        <v>95</v>
      </c>
      <c r="I41" s="207"/>
      <c r="J41" s="208">
        <v>1964</v>
      </c>
      <c r="K41" s="195"/>
      <c r="L41" s="196"/>
      <c r="M41" s="295"/>
      <c r="N41" s="296"/>
      <c r="O41" s="186">
        <f t="shared" ca="1" si="3"/>
        <v>62</v>
      </c>
      <c r="P41" s="186" t="str">
        <f t="shared" ca="1" si="4"/>
        <v/>
      </c>
      <c r="Q41" s="186" t="str">
        <f t="shared" ca="1" si="5"/>
        <v/>
      </c>
      <c r="R41" s="186" t="str">
        <f t="shared" ca="1" si="6"/>
        <v/>
      </c>
      <c r="S41" s="186" t="str">
        <f t="shared" ca="1" si="7"/>
        <v/>
      </c>
      <c r="T41" s="186" t="str">
        <f t="shared" ca="1" si="8"/>
        <v/>
      </c>
      <c r="U41" s="186" t="str">
        <f t="shared" ca="1" si="9"/>
        <v/>
      </c>
      <c r="V41" s="186">
        <f t="shared" ca="1" si="10"/>
        <v>60</v>
      </c>
      <c r="W41" s="186" t="str">
        <f t="shared" ca="1" si="11"/>
        <v/>
      </c>
      <c r="X41" s="186" t="str">
        <f t="shared" ca="1" si="12"/>
        <v/>
      </c>
      <c r="Y41" s="186" t="str">
        <f t="shared" ca="1" si="13"/>
        <v>男60</v>
      </c>
      <c r="Z41" s="186" t="str">
        <f ca="1">IF(Y41="","",VLOOKUP(Y41,$I$7:$J$32,2,FALSE))</f>
        <v>Ｈ</v>
      </c>
      <c r="AA41" s="295"/>
      <c r="AB41" s="300"/>
      <c r="AC41" s="301"/>
    </row>
    <row r="42" spans="2:30" ht="25" customHeight="1" x14ac:dyDescent="0.2">
      <c r="B42" s="215" t="str">
        <f t="shared" ca="1" si="2"/>
        <v>Ｇ</v>
      </c>
      <c r="C42" s="29">
        <v>5</v>
      </c>
      <c r="D42" s="205"/>
      <c r="E42" s="193"/>
      <c r="F42" s="194"/>
      <c r="G42" s="206"/>
      <c r="H42" s="207" t="s">
        <v>95</v>
      </c>
      <c r="I42" s="207"/>
      <c r="J42" s="208">
        <v>1969</v>
      </c>
      <c r="K42" s="195"/>
      <c r="L42" s="196"/>
      <c r="M42" s="295"/>
      <c r="N42" s="296"/>
      <c r="O42" s="186">
        <f t="shared" ca="1" si="3"/>
        <v>57</v>
      </c>
      <c r="P42" s="186" t="str">
        <f t="shared" ca="1" si="4"/>
        <v/>
      </c>
      <c r="Q42" s="186" t="str">
        <f t="shared" ca="1" si="5"/>
        <v/>
      </c>
      <c r="R42" s="186" t="str">
        <f t="shared" ca="1" si="6"/>
        <v/>
      </c>
      <c r="S42" s="186" t="str">
        <f t="shared" ca="1" si="7"/>
        <v/>
      </c>
      <c r="T42" s="186" t="str">
        <f t="shared" ca="1" si="8"/>
        <v/>
      </c>
      <c r="U42" s="186">
        <f t="shared" ca="1" si="9"/>
        <v>55</v>
      </c>
      <c r="V42" s="186" t="str">
        <f t="shared" ca="1" si="10"/>
        <v/>
      </c>
      <c r="W42" s="186" t="str">
        <f t="shared" ca="1" si="11"/>
        <v/>
      </c>
      <c r="X42" s="186" t="str">
        <f t="shared" ca="1" si="12"/>
        <v/>
      </c>
      <c r="Y42" s="186" t="str">
        <f t="shared" ca="1" si="13"/>
        <v>男55</v>
      </c>
      <c r="Z42" s="186" t="str">
        <f ca="1">IF(Y42="","",VLOOKUP(Y42,$I$7:$J$32,2,FALSE))</f>
        <v>Ｇ</v>
      </c>
      <c r="AA42" s="295"/>
      <c r="AB42" s="300"/>
      <c r="AC42" s="301"/>
    </row>
    <row r="43" spans="2:30" ht="25" customHeight="1" x14ac:dyDescent="0.2">
      <c r="B43" s="215" t="str">
        <f t="shared" ca="1" si="2"/>
        <v>Ｆ</v>
      </c>
      <c r="C43" s="29">
        <v>6</v>
      </c>
      <c r="D43" s="205"/>
      <c r="E43" s="193"/>
      <c r="F43" s="194"/>
      <c r="G43" s="206"/>
      <c r="H43" s="207" t="s">
        <v>95</v>
      </c>
      <c r="I43" s="207"/>
      <c r="J43" s="208">
        <v>1974</v>
      </c>
      <c r="K43" s="195"/>
      <c r="L43" s="196"/>
      <c r="M43" s="295"/>
      <c r="N43" s="296"/>
      <c r="O43" s="186">
        <f t="shared" ca="1" si="3"/>
        <v>52</v>
      </c>
      <c r="P43" s="186" t="str">
        <f t="shared" ca="1" si="4"/>
        <v/>
      </c>
      <c r="Q43" s="186" t="str">
        <f t="shared" ca="1" si="5"/>
        <v/>
      </c>
      <c r="R43" s="186" t="str">
        <f t="shared" ca="1" si="6"/>
        <v/>
      </c>
      <c r="S43" s="186" t="str">
        <f t="shared" ca="1" si="7"/>
        <v/>
      </c>
      <c r="T43" s="186">
        <f t="shared" ca="1" si="8"/>
        <v>50</v>
      </c>
      <c r="U43" s="186" t="str">
        <f t="shared" ca="1" si="9"/>
        <v/>
      </c>
      <c r="V43" s="186" t="str">
        <f t="shared" ca="1" si="10"/>
        <v/>
      </c>
      <c r="W43" s="186" t="str">
        <f t="shared" ca="1" si="11"/>
        <v/>
      </c>
      <c r="X43" s="186" t="str">
        <f t="shared" ca="1" si="12"/>
        <v/>
      </c>
      <c r="Y43" s="186" t="str">
        <f t="shared" ca="1" si="13"/>
        <v>男50</v>
      </c>
      <c r="Z43" s="186" t="str">
        <f t="shared" ref="Z43:Z57" ca="1" si="14">IF(Y43="","",VLOOKUP(Y43,$I$7:$J$32,2,FALSE))</f>
        <v>Ｆ</v>
      </c>
      <c r="AA43" s="295"/>
      <c r="AB43" s="300"/>
      <c r="AC43" s="301"/>
    </row>
    <row r="44" spans="2:30" ht="25" customHeight="1" x14ac:dyDescent="0.2">
      <c r="B44" s="215" t="str">
        <f t="shared" ca="1" si="2"/>
        <v>Ｅ</v>
      </c>
      <c r="C44" s="29">
        <v>7</v>
      </c>
      <c r="D44" s="205"/>
      <c r="E44" s="193"/>
      <c r="F44" s="194"/>
      <c r="G44" s="206"/>
      <c r="H44" s="207" t="s">
        <v>95</v>
      </c>
      <c r="I44" s="207"/>
      <c r="J44" s="208">
        <v>1979</v>
      </c>
      <c r="K44" s="195"/>
      <c r="L44" s="196"/>
      <c r="M44" s="295"/>
      <c r="N44" s="296"/>
      <c r="O44" s="186">
        <f t="shared" ca="1" si="3"/>
        <v>47</v>
      </c>
      <c r="P44" s="186" t="str">
        <f t="shared" ca="1" si="4"/>
        <v/>
      </c>
      <c r="Q44" s="186" t="str">
        <f t="shared" ca="1" si="5"/>
        <v/>
      </c>
      <c r="R44" s="186" t="str">
        <f t="shared" ca="1" si="6"/>
        <v/>
      </c>
      <c r="S44" s="186">
        <f t="shared" ca="1" si="7"/>
        <v>45</v>
      </c>
      <c r="T44" s="186" t="str">
        <f t="shared" ca="1" si="8"/>
        <v/>
      </c>
      <c r="U44" s="186" t="str">
        <f t="shared" ca="1" si="9"/>
        <v/>
      </c>
      <c r="V44" s="186" t="str">
        <f t="shared" ca="1" si="10"/>
        <v/>
      </c>
      <c r="W44" s="186" t="str">
        <f t="shared" ca="1" si="11"/>
        <v/>
      </c>
      <c r="X44" s="186" t="str">
        <f t="shared" ca="1" si="12"/>
        <v/>
      </c>
      <c r="Y44" s="186" t="str">
        <f t="shared" ca="1" si="13"/>
        <v>男45</v>
      </c>
      <c r="Z44" s="186" t="str">
        <f t="shared" ca="1" si="14"/>
        <v>Ｅ</v>
      </c>
      <c r="AA44" s="295"/>
      <c r="AB44" s="300"/>
      <c r="AC44" s="301"/>
      <c r="AD44" s="27"/>
    </row>
    <row r="45" spans="2:30" ht="25" customHeight="1" x14ac:dyDescent="0.2">
      <c r="B45" s="215" t="str">
        <f t="shared" ca="1" si="2"/>
        <v>Ｄ</v>
      </c>
      <c r="C45" s="29">
        <v>8</v>
      </c>
      <c r="D45" s="205"/>
      <c r="E45" s="193"/>
      <c r="F45" s="194"/>
      <c r="G45" s="206"/>
      <c r="H45" s="207" t="s">
        <v>95</v>
      </c>
      <c r="I45" s="207"/>
      <c r="J45" s="208">
        <v>1984</v>
      </c>
      <c r="K45" s="195"/>
      <c r="L45" s="196"/>
      <c r="M45" s="295"/>
      <c r="N45" s="296"/>
      <c r="O45" s="186">
        <f t="shared" ca="1" si="3"/>
        <v>42</v>
      </c>
      <c r="P45" s="186" t="str">
        <f t="shared" ca="1" si="4"/>
        <v/>
      </c>
      <c r="Q45" s="186" t="str">
        <f t="shared" ca="1" si="5"/>
        <v/>
      </c>
      <c r="R45" s="186">
        <f t="shared" ca="1" si="6"/>
        <v>40</v>
      </c>
      <c r="S45" s="186" t="str">
        <f t="shared" ca="1" si="7"/>
        <v/>
      </c>
      <c r="T45" s="186" t="str">
        <f t="shared" ca="1" si="8"/>
        <v/>
      </c>
      <c r="U45" s="186" t="str">
        <f t="shared" ca="1" si="9"/>
        <v/>
      </c>
      <c r="V45" s="186" t="str">
        <f t="shared" ca="1" si="10"/>
        <v/>
      </c>
      <c r="W45" s="186" t="str">
        <f t="shared" ca="1" si="11"/>
        <v/>
      </c>
      <c r="X45" s="186" t="str">
        <f t="shared" ca="1" si="12"/>
        <v/>
      </c>
      <c r="Y45" s="186" t="str">
        <f t="shared" ca="1" si="13"/>
        <v>男40</v>
      </c>
      <c r="Z45" s="186" t="str">
        <f t="shared" ca="1" si="14"/>
        <v>Ｄ</v>
      </c>
      <c r="AA45" s="295"/>
      <c r="AB45" s="300"/>
      <c r="AC45" s="301"/>
    </row>
    <row r="46" spans="2:30" ht="25" customHeight="1" x14ac:dyDescent="0.2">
      <c r="B46" s="215" t="str">
        <f t="shared" ca="1" si="2"/>
        <v>Ａ</v>
      </c>
      <c r="C46" s="29">
        <v>9</v>
      </c>
      <c r="D46" s="205"/>
      <c r="E46" s="193"/>
      <c r="F46" s="194"/>
      <c r="G46" s="206"/>
      <c r="H46" s="207" t="s">
        <v>95</v>
      </c>
      <c r="I46" s="207"/>
      <c r="J46" s="208">
        <v>2001</v>
      </c>
      <c r="K46" s="195"/>
      <c r="L46" s="196"/>
      <c r="M46" s="295"/>
      <c r="N46" s="296"/>
      <c r="O46" s="186">
        <f t="shared" ca="1" si="3"/>
        <v>25</v>
      </c>
      <c r="P46" s="186">
        <f t="shared" ca="1" si="4"/>
        <v>19</v>
      </c>
      <c r="Q46" s="186" t="str">
        <f t="shared" ca="1" si="5"/>
        <v/>
      </c>
      <c r="R46" s="186" t="str">
        <f t="shared" ca="1" si="6"/>
        <v/>
      </c>
      <c r="S46" s="186" t="str">
        <f t="shared" ca="1" si="7"/>
        <v/>
      </c>
      <c r="T46" s="186" t="str">
        <f t="shared" ca="1" si="8"/>
        <v/>
      </c>
      <c r="U46" s="186" t="str">
        <f t="shared" ca="1" si="9"/>
        <v/>
      </c>
      <c r="V46" s="186" t="str">
        <f t="shared" ca="1" si="10"/>
        <v/>
      </c>
      <c r="W46" s="186" t="str">
        <f t="shared" ca="1" si="11"/>
        <v/>
      </c>
      <c r="X46" s="186" t="str">
        <f t="shared" ca="1" si="12"/>
        <v/>
      </c>
      <c r="Y46" s="186" t="str">
        <f t="shared" ca="1" si="13"/>
        <v>男19</v>
      </c>
      <c r="Z46" s="186" t="str">
        <f t="shared" ca="1" si="14"/>
        <v>Ａ</v>
      </c>
      <c r="AA46" s="295"/>
      <c r="AB46" s="300"/>
      <c r="AC46" s="301"/>
    </row>
    <row r="47" spans="2:30" ht="25" customHeight="1" x14ac:dyDescent="0.2">
      <c r="B47" s="215" t="str">
        <f t="shared" si="2"/>
        <v>Ｌ</v>
      </c>
      <c r="C47" s="29">
        <v>10</v>
      </c>
      <c r="D47" s="205"/>
      <c r="E47" s="193"/>
      <c r="F47" s="194"/>
      <c r="G47" s="206"/>
      <c r="H47" s="207" t="s">
        <v>118</v>
      </c>
      <c r="I47" s="207"/>
      <c r="J47" s="208">
        <v>2000</v>
      </c>
      <c r="K47" s="195"/>
      <c r="L47" s="196"/>
      <c r="M47" s="295" t="s">
        <v>117</v>
      </c>
      <c r="N47" s="296"/>
      <c r="O47" s="186">
        <f t="shared" ca="1" si="3"/>
        <v>26</v>
      </c>
      <c r="P47" s="186" t="str">
        <f t="shared" si="4"/>
        <v>大学生</v>
      </c>
      <c r="Q47" s="186" t="str">
        <f t="shared" si="5"/>
        <v/>
      </c>
      <c r="R47" s="186" t="str">
        <f t="shared" si="6"/>
        <v/>
      </c>
      <c r="S47" s="186" t="str">
        <f t="shared" si="7"/>
        <v/>
      </c>
      <c r="T47" s="186" t="str">
        <f t="shared" si="8"/>
        <v/>
      </c>
      <c r="U47" s="186" t="str">
        <f t="shared" si="9"/>
        <v/>
      </c>
      <c r="V47" s="186" t="str">
        <f t="shared" si="10"/>
        <v/>
      </c>
      <c r="W47" s="186" t="str">
        <f t="shared" si="11"/>
        <v/>
      </c>
      <c r="X47" s="186" t="str">
        <f t="shared" si="12"/>
        <v/>
      </c>
      <c r="Y47" s="186" t="str">
        <f t="shared" si="13"/>
        <v>女大学生</v>
      </c>
      <c r="Z47" s="186" t="str">
        <f t="shared" si="14"/>
        <v>Ｌ</v>
      </c>
      <c r="AA47" s="295"/>
      <c r="AB47" s="300"/>
      <c r="AC47" s="301"/>
    </row>
    <row r="48" spans="2:30" ht="25" customHeight="1" x14ac:dyDescent="0.2">
      <c r="B48" s="215" t="str">
        <f t="shared" si="2"/>
        <v>Ｖ</v>
      </c>
      <c r="C48" s="29">
        <v>11</v>
      </c>
      <c r="D48" s="205"/>
      <c r="E48" s="193"/>
      <c r="F48" s="194"/>
      <c r="G48" s="206"/>
      <c r="H48" s="207" t="s">
        <v>118</v>
      </c>
      <c r="I48" s="207"/>
      <c r="J48" s="208">
        <v>2002</v>
      </c>
      <c r="K48" s="195"/>
      <c r="L48" s="196"/>
      <c r="M48" s="295" t="s">
        <v>119</v>
      </c>
      <c r="N48" s="296"/>
      <c r="O48" s="186">
        <f t="shared" ca="1" si="3"/>
        <v>24</v>
      </c>
      <c r="P48" s="186" t="str">
        <f t="shared" si="4"/>
        <v>高校生</v>
      </c>
      <c r="Q48" s="186" t="str">
        <f t="shared" si="5"/>
        <v/>
      </c>
      <c r="R48" s="186" t="str">
        <f t="shared" si="6"/>
        <v/>
      </c>
      <c r="S48" s="186" t="str">
        <f t="shared" si="7"/>
        <v/>
      </c>
      <c r="T48" s="186" t="str">
        <f t="shared" si="8"/>
        <v/>
      </c>
      <c r="U48" s="186" t="str">
        <f t="shared" si="9"/>
        <v/>
      </c>
      <c r="V48" s="186" t="str">
        <f t="shared" si="10"/>
        <v/>
      </c>
      <c r="W48" s="186" t="str">
        <f t="shared" si="11"/>
        <v/>
      </c>
      <c r="X48" s="186" t="str">
        <f t="shared" si="12"/>
        <v/>
      </c>
      <c r="Y48" s="186" t="str">
        <f t="shared" si="13"/>
        <v>女高校生</v>
      </c>
      <c r="Z48" s="186" t="str">
        <f t="shared" si="14"/>
        <v>Ｖ</v>
      </c>
      <c r="AA48" s="295"/>
      <c r="AB48" s="300"/>
      <c r="AC48" s="301"/>
    </row>
    <row r="49" spans="2:29" ht="25" customHeight="1" x14ac:dyDescent="0.2">
      <c r="B49" s="215" t="str">
        <f t="shared" si="2"/>
        <v>Ｘ</v>
      </c>
      <c r="C49" s="29">
        <v>12</v>
      </c>
      <c r="D49" s="205"/>
      <c r="E49" s="193"/>
      <c r="F49" s="194"/>
      <c r="G49" s="206"/>
      <c r="H49" s="207" t="s">
        <v>118</v>
      </c>
      <c r="I49" s="207"/>
      <c r="J49" s="208">
        <v>2005</v>
      </c>
      <c r="K49" s="195"/>
      <c r="L49" s="196"/>
      <c r="M49" s="295" t="s">
        <v>120</v>
      </c>
      <c r="N49" s="296"/>
      <c r="O49" s="186">
        <f t="shared" ca="1" si="3"/>
        <v>21</v>
      </c>
      <c r="P49" s="186" t="str">
        <f t="shared" si="4"/>
        <v>中学生</v>
      </c>
      <c r="Q49" s="186" t="str">
        <f t="shared" si="5"/>
        <v/>
      </c>
      <c r="R49" s="186" t="str">
        <f t="shared" si="6"/>
        <v/>
      </c>
      <c r="S49" s="186" t="str">
        <f t="shared" si="7"/>
        <v/>
      </c>
      <c r="T49" s="186" t="str">
        <f t="shared" si="8"/>
        <v/>
      </c>
      <c r="U49" s="186" t="str">
        <f t="shared" si="9"/>
        <v/>
      </c>
      <c r="V49" s="186" t="str">
        <f t="shared" si="10"/>
        <v/>
      </c>
      <c r="W49" s="186" t="str">
        <f t="shared" si="11"/>
        <v/>
      </c>
      <c r="X49" s="186" t="str">
        <f t="shared" si="12"/>
        <v/>
      </c>
      <c r="Y49" s="186" t="str">
        <f t="shared" si="13"/>
        <v>女中学生</v>
      </c>
      <c r="Z49" s="186" t="str">
        <f t="shared" si="14"/>
        <v>Ｘ</v>
      </c>
      <c r="AA49" s="295"/>
      <c r="AB49" s="300"/>
      <c r="AC49" s="301"/>
    </row>
    <row r="50" spans="2:29" ht="25" customHeight="1" x14ac:dyDescent="0.2">
      <c r="B50" s="215" t="str">
        <f t="shared" si="2"/>
        <v>Ｚ</v>
      </c>
      <c r="C50" s="29">
        <v>13</v>
      </c>
      <c r="D50" s="205"/>
      <c r="E50" s="193"/>
      <c r="F50" s="194"/>
      <c r="G50" s="206"/>
      <c r="H50" s="207" t="s">
        <v>118</v>
      </c>
      <c r="I50" s="207"/>
      <c r="J50" s="208">
        <v>2008</v>
      </c>
      <c r="K50" s="195"/>
      <c r="L50" s="196"/>
      <c r="M50" s="295" t="s">
        <v>121</v>
      </c>
      <c r="N50" s="296"/>
      <c r="O50" s="186">
        <f t="shared" ca="1" si="3"/>
        <v>18</v>
      </c>
      <c r="P50" s="186" t="str">
        <f t="shared" si="4"/>
        <v>小学生</v>
      </c>
      <c r="Q50" s="186" t="str">
        <f t="shared" si="5"/>
        <v/>
      </c>
      <c r="R50" s="186" t="str">
        <f t="shared" si="6"/>
        <v/>
      </c>
      <c r="S50" s="186" t="str">
        <f t="shared" si="7"/>
        <v/>
      </c>
      <c r="T50" s="186" t="str">
        <f t="shared" si="8"/>
        <v/>
      </c>
      <c r="U50" s="186" t="str">
        <f t="shared" si="9"/>
        <v/>
      </c>
      <c r="V50" s="186" t="str">
        <f t="shared" si="10"/>
        <v/>
      </c>
      <c r="W50" s="186" t="str">
        <f t="shared" si="11"/>
        <v/>
      </c>
      <c r="X50" s="186" t="str">
        <f t="shared" si="12"/>
        <v/>
      </c>
      <c r="Y50" s="186" t="str">
        <f t="shared" si="13"/>
        <v>女小学生</v>
      </c>
      <c r="Z50" s="186" t="str">
        <f t="shared" si="14"/>
        <v>Ｚ</v>
      </c>
      <c r="AA50" s="295"/>
      <c r="AB50" s="300"/>
      <c r="AC50" s="301"/>
    </row>
    <row r="51" spans="2:29" ht="25" customHeight="1" x14ac:dyDescent="0.2">
      <c r="B51" s="215" t="str">
        <f t="shared" si="2"/>
        <v/>
      </c>
      <c r="C51" s="29">
        <v>14</v>
      </c>
      <c r="D51" s="205"/>
      <c r="E51" s="193"/>
      <c r="F51" s="194"/>
      <c r="G51" s="206"/>
      <c r="H51" s="207"/>
      <c r="I51" s="207"/>
      <c r="J51" s="208"/>
      <c r="K51" s="195"/>
      <c r="L51" s="196"/>
      <c r="M51" s="295"/>
      <c r="N51" s="296"/>
      <c r="O51" s="186" t="str">
        <f t="shared" ca="1" si="3"/>
        <v/>
      </c>
      <c r="P51" s="186" t="str">
        <f t="shared" si="4"/>
        <v/>
      </c>
      <c r="Q51" s="186" t="str">
        <f t="shared" si="5"/>
        <v/>
      </c>
      <c r="R51" s="186" t="str">
        <f t="shared" si="6"/>
        <v/>
      </c>
      <c r="S51" s="186" t="str">
        <f t="shared" si="7"/>
        <v/>
      </c>
      <c r="T51" s="186" t="str">
        <f t="shared" si="8"/>
        <v/>
      </c>
      <c r="U51" s="186" t="str">
        <f t="shared" si="9"/>
        <v/>
      </c>
      <c r="V51" s="186" t="str">
        <f t="shared" si="10"/>
        <v/>
      </c>
      <c r="W51" s="186" t="str">
        <f t="shared" si="11"/>
        <v/>
      </c>
      <c r="X51" s="186" t="str">
        <f t="shared" si="12"/>
        <v/>
      </c>
      <c r="Y51" s="186" t="str">
        <f t="shared" si="13"/>
        <v/>
      </c>
      <c r="Z51" s="186" t="str">
        <f t="shared" si="14"/>
        <v/>
      </c>
      <c r="AA51" s="295"/>
      <c r="AB51" s="300"/>
      <c r="AC51" s="301"/>
    </row>
    <row r="52" spans="2:29" ht="25" customHeight="1" x14ac:dyDescent="0.2">
      <c r="B52" s="215" t="str">
        <f t="shared" si="2"/>
        <v/>
      </c>
      <c r="C52" s="29">
        <v>15</v>
      </c>
      <c r="D52" s="205"/>
      <c r="E52" s="193"/>
      <c r="F52" s="194"/>
      <c r="G52" s="206"/>
      <c r="H52" s="207"/>
      <c r="I52" s="207"/>
      <c r="J52" s="208"/>
      <c r="K52" s="195"/>
      <c r="L52" s="196"/>
      <c r="M52" s="295"/>
      <c r="N52" s="296"/>
      <c r="O52" s="186" t="str">
        <f t="shared" ca="1" si="3"/>
        <v/>
      </c>
      <c r="P52" s="186" t="str">
        <f t="shared" si="4"/>
        <v/>
      </c>
      <c r="Q52" s="186" t="str">
        <f t="shared" si="5"/>
        <v/>
      </c>
      <c r="R52" s="186" t="str">
        <f t="shared" si="6"/>
        <v/>
      </c>
      <c r="S52" s="186" t="str">
        <f t="shared" si="7"/>
        <v/>
      </c>
      <c r="T52" s="186" t="str">
        <f t="shared" si="8"/>
        <v/>
      </c>
      <c r="U52" s="186" t="str">
        <f t="shared" si="9"/>
        <v/>
      </c>
      <c r="V52" s="186" t="str">
        <f t="shared" si="10"/>
        <v/>
      </c>
      <c r="W52" s="186" t="str">
        <f t="shared" si="11"/>
        <v/>
      </c>
      <c r="X52" s="186" t="str">
        <f t="shared" si="12"/>
        <v/>
      </c>
      <c r="Y52" s="186" t="str">
        <f t="shared" si="13"/>
        <v/>
      </c>
      <c r="Z52" s="186" t="str">
        <f t="shared" si="14"/>
        <v/>
      </c>
      <c r="AA52" s="295"/>
      <c r="AB52" s="300"/>
      <c r="AC52" s="301"/>
    </row>
    <row r="53" spans="2:29" ht="25" customHeight="1" x14ac:dyDescent="0.2">
      <c r="B53" s="215" t="str">
        <f t="shared" si="2"/>
        <v/>
      </c>
      <c r="C53" s="29">
        <v>16</v>
      </c>
      <c r="D53" s="205"/>
      <c r="E53" s="193"/>
      <c r="F53" s="194"/>
      <c r="G53" s="206"/>
      <c r="H53" s="207"/>
      <c r="I53" s="207"/>
      <c r="J53" s="208"/>
      <c r="K53" s="195"/>
      <c r="L53" s="196"/>
      <c r="M53" s="295"/>
      <c r="N53" s="296"/>
      <c r="O53" s="186" t="str">
        <f t="shared" ca="1" si="3"/>
        <v/>
      </c>
      <c r="P53" s="186" t="str">
        <f t="shared" si="4"/>
        <v/>
      </c>
      <c r="Q53" s="186" t="str">
        <f t="shared" si="5"/>
        <v/>
      </c>
      <c r="R53" s="186" t="str">
        <f t="shared" si="6"/>
        <v/>
      </c>
      <c r="S53" s="186" t="str">
        <f t="shared" si="7"/>
        <v/>
      </c>
      <c r="T53" s="186" t="str">
        <f t="shared" si="8"/>
        <v/>
      </c>
      <c r="U53" s="186" t="str">
        <f t="shared" si="9"/>
        <v/>
      </c>
      <c r="V53" s="186" t="str">
        <f t="shared" si="10"/>
        <v/>
      </c>
      <c r="W53" s="186" t="str">
        <f t="shared" si="11"/>
        <v/>
      </c>
      <c r="X53" s="186" t="str">
        <f t="shared" si="12"/>
        <v/>
      </c>
      <c r="Y53" s="186" t="str">
        <f t="shared" si="13"/>
        <v/>
      </c>
      <c r="Z53" s="186" t="str">
        <f t="shared" si="14"/>
        <v/>
      </c>
      <c r="AA53" s="295"/>
      <c r="AB53" s="300"/>
      <c r="AC53" s="301"/>
    </row>
    <row r="54" spans="2:29" ht="25" customHeight="1" x14ac:dyDescent="0.2">
      <c r="B54" s="215" t="str">
        <f t="shared" si="2"/>
        <v/>
      </c>
      <c r="C54" s="29">
        <v>17</v>
      </c>
      <c r="D54" s="205"/>
      <c r="E54" s="193"/>
      <c r="F54" s="194"/>
      <c r="G54" s="206"/>
      <c r="H54" s="207"/>
      <c r="I54" s="207"/>
      <c r="J54" s="208"/>
      <c r="K54" s="195"/>
      <c r="L54" s="196"/>
      <c r="M54" s="295"/>
      <c r="N54" s="296"/>
      <c r="O54" s="186" t="str">
        <f t="shared" ca="1" si="3"/>
        <v/>
      </c>
      <c r="P54" s="186" t="str">
        <f t="shared" si="4"/>
        <v/>
      </c>
      <c r="Q54" s="186" t="str">
        <f t="shared" si="5"/>
        <v/>
      </c>
      <c r="R54" s="186" t="str">
        <f t="shared" si="6"/>
        <v/>
      </c>
      <c r="S54" s="186" t="str">
        <f t="shared" si="7"/>
        <v/>
      </c>
      <c r="T54" s="186" t="str">
        <f t="shared" si="8"/>
        <v/>
      </c>
      <c r="U54" s="186" t="str">
        <f t="shared" si="9"/>
        <v/>
      </c>
      <c r="V54" s="186" t="str">
        <f t="shared" si="10"/>
        <v/>
      </c>
      <c r="W54" s="186" t="str">
        <f t="shared" si="11"/>
        <v/>
      </c>
      <c r="X54" s="186" t="str">
        <f t="shared" si="12"/>
        <v/>
      </c>
      <c r="Y54" s="186" t="str">
        <f t="shared" si="13"/>
        <v/>
      </c>
      <c r="Z54" s="186" t="str">
        <f t="shared" si="14"/>
        <v/>
      </c>
      <c r="AA54" s="295"/>
      <c r="AB54" s="300"/>
      <c r="AC54" s="301"/>
    </row>
    <row r="55" spans="2:29" ht="25" customHeight="1" x14ac:dyDescent="0.2">
      <c r="B55" s="215" t="str">
        <f t="shared" si="2"/>
        <v/>
      </c>
      <c r="C55" s="29">
        <v>18</v>
      </c>
      <c r="D55" s="205"/>
      <c r="E55" s="193"/>
      <c r="F55" s="194"/>
      <c r="G55" s="206"/>
      <c r="H55" s="207"/>
      <c r="I55" s="207"/>
      <c r="J55" s="208"/>
      <c r="K55" s="195"/>
      <c r="L55" s="196"/>
      <c r="M55" s="295"/>
      <c r="N55" s="296"/>
      <c r="O55" s="186" t="str">
        <f t="shared" ca="1" si="3"/>
        <v/>
      </c>
      <c r="P55" s="186" t="str">
        <f t="shared" si="4"/>
        <v/>
      </c>
      <c r="Q55" s="186" t="str">
        <f t="shared" si="5"/>
        <v/>
      </c>
      <c r="R55" s="186" t="str">
        <f t="shared" si="6"/>
        <v/>
      </c>
      <c r="S55" s="186" t="str">
        <f t="shared" si="7"/>
        <v/>
      </c>
      <c r="T55" s="186" t="str">
        <f t="shared" si="8"/>
        <v/>
      </c>
      <c r="U55" s="186" t="str">
        <f t="shared" si="9"/>
        <v/>
      </c>
      <c r="V55" s="186" t="str">
        <f t="shared" si="10"/>
        <v/>
      </c>
      <c r="W55" s="186" t="str">
        <f t="shared" si="11"/>
        <v/>
      </c>
      <c r="X55" s="186" t="str">
        <f t="shared" si="12"/>
        <v/>
      </c>
      <c r="Y55" s="186" t="str">
        <f t="shared" si="13"/>
        <v/>
      </c>
      <c r="Z55" s="186" t="str">
        <f t="shared" si="14"/>
        <v/>
      </c>
      <c r="AA55" s="295"/>
      <c r="AB55" s="300"/>
      <c r="AC55" s="301"/>
    </row>
    <row r="56" spans="2:29" ht="25" customHeight="1" x14ac:dyDescent="0.2">
      <c r="B56" s="215" t="str">
        <f t="shared" si="2"/>
        <v/>
      </c>
      <c r="C56" s="29">
        <v>19</v>
      </c>
      <c r="D56" s="205"/>
      <c r="E56" s="193"/>
      <c r="F56" s="194"/>
      <c r="G56" s="206"/>
      <c r="H56" s="207"/>
      <c r="I56" s="207"/>
      <c r="J56" s="208"/>
      <c r="K56" s="195"/>
      <c r="L56" s="196"/>
      <c r="M56" s="295"/>
      <c r="N56" s="296"/>
      <c r="O56" s="186" t="str">
        <f t="shared" ca="1" si="3"/>
        <v/>
      </c>
      <c r="P56" s="186" t="str">
        <f t="shared" si="4"/>
        <v/>
      </c>
      <c r="Q56" s="186" t="str">
        <f t="shared" si="5"/>
        <v/>
      </c>
      <c r="R56" s="186" t="str">
        <f t="shared" si="6"/>
        <v/>
      </c>
      <c r="S56" s="186" t="str">
        <f t="shared" si="7"/>
        <v/>
      </c>
      <c r="T56" s="186" t="str">
        <f t="shared" si="8"/>
        <v/>
      </c>
      <c r="U56" s="186" t="str">
        <f t="shared" si="9"/>
        <v/>
      </c>
      <c r="V56" s="186" t="str">
        <f t="shared" si="10"/>
        <v/>
      </c>
      <c r="W56" s="186" t="str">
        <f t="shared" si="11"/>
        <v/>
      </c>
      <c r="X56" s="186" t="str">
        <f t="shared" si="12"/>
        <v/>
      </c>
      <c r="Y56" s="186" t="str">
        <f t="shared" si="13"/>
        <v/>
      </c>
      <c r="Z56" s="186" t="str">
        <f t="shared" si="14"/>
        <v/>
      </c>
      <c r="AA56" s="295"/>
      <c r="AB56" s="300"/>
      <c r="AC56" s="301"/>
    </row>
    <row r="57" spans="2:29" ht="25" customHeight="1" thickBot="1" x14ac:dyDescent="0.25">
      <c r="B57" s="216" t="str">
        <f t="shared" si="2"/>
        <v/>
      </c>
      <c r="C57" s="31">
        <v>20</v>
      </c>
      <c r="D57" s="209"/>
      <c r="E57" s="197"/>
      <c r="F57" s="198"/>
      <c r="G57" s="210"/>
      <c r="H57" s="211"/>
      <c r="I57" s="211"/>
      <c r="J57" s="212"/>
      <c r="K57" s="199"/>
      <c r="L57" s="200"/>
      <c r="M57" s="302"/>
      <c r="N57" s="303"/>
      <c r="O57" s="187" t="str">
        <f t="shared" ca="1" si="3"/>
        <v/>
      </c>
      <c r="P57" s="187" t="str">
        <f t="shared" si="4"/>
        <v/>
      </c>
      <c r="Q57" s="187" t="str">
        <f t="shared" si="5"/>
        <v/>
      </c>
      <c r="R57" s="187" t="str">
        <f t="shared" si="6"/>
        <v/>
      </c>
      <c r="S57" s="187" t="str">
        <f t="shared" si="7"/>
        <v/>
      </c>
      <c r="T57" s="187" t="str">
        <f t="shared" si="8"/>
        <v/>
      </c>
      <c r="U57" s="187" t="str">
        <f t="shared" si="9"/>
        <v/>
      </c>
      <c r="V57" s="187" t="str">
        <f t="shared" si="10"/>
        <v/>
      </c>
      <c r="W57" s="187" t="str">
        <f t="shared" si="11"/>
        <v/>
      </c>
      <c r="X57" s="187" t="str">
        <f t="shared" si="12"/>
        <v/>
      </c>
      <c r="Y57" s="187" t="str">
        <f t="shared" si="13"/>
        <v/>
      </c>
      <c r="Z57" s="187" t="str">
        <f t="shared" si="14"/>
        <v/>
      </c>
      <c r="AA57" s="302"/>
      <c r="AB57" s="318"/>
      <c r="AC57" s="319"/>
    </row>
    <row r="58" spans="2:29" x14ac:dyDescent="0.2">
      <c r="B58" s="226"/>
      <c r="C58" s="226"/>
      <c r="D58" s="226"/>
      <c r="E58" s="226"/>
      <c r="F58" s="226"/>
      <c r="G58" s="226"/>
      <c r="H58" s="226"/>
      <c r="I58" s="125"/>
      <c r="J58" s="226"/>
      <c r="K58" s="226"/>
      <c r="L58" s="226"/>
      <c r="M58" s="226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226"/>
      <c r="AC58" s="226"/>
    </row>
    <row r="59" spans="2:29" ht="17.149999999999999" customHeight="1" x14ac:dyDescent="0.2">
      <c r="B59" s="304" t="s">
        <v>88</v>
      </c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6"/>
    </row>
    <row r="60" spans="2:29" ht="17.149999999999999" customHeight="1" x14ac:dyDescent="0.2">
      <c r="B60" s="307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9"/>
    </row>
    <row r="61" spans="2:29" ht="17.149999999999999" customHeight="1" x14ac:dyDescent="0.2">
      <c r="B61" s="307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9"/>
    </row>
    <row r="62" spans="2:29" ht="17.149999999999999" customHeight="1" x14ac:dyDescent="0.2">
      <c r="B62" s="310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2"/>
    </row>
  </sheetData>
  <mergeCells count="88">
    <mergeCell ref="K9:L9"/>
    <mergeCell ref="K10:L10"/>
    <mergeCell ref="K11:L11"/>
    <mergeCell ref="K25:L25"/>
    <mergeCell ref="K26:L26"/>
    <mergeCell ref="K15:L15"/>
    <mergeCell ref="K14:L14"/>
    <mergeCell ref="C14:F14"/>
    <mergeCell ref="C17:F17"/>
    <mergeCell ref="E22:F22"/>
    <mergeCell ref="E24:F24"/>
    <mergeCell ref="B59:AC62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D37:E37"/>
    <mergeCell ref="F37:G37"/>
    <mergeCell ref="J33:AA33"/>
    <mergeCell ref="M42:N42"/>
    <mergeCell ref="B3:F3"/>
    <mergeCell ref="AA1:AC1"/>
    <mergeCell ref="G3:K3"/>
    <mergeCell ref="J36:L36"/>
    <mergeCell ref="M36:N36"/>
    <mergeCell ref="E30:F30"/>
    <mergeCell ref="E32:F32"/>
    <mergeCell ref="C9:E9"/>
    <mergeCell ref="G1:J1"/>
    <mergeCell ref="K1:N1"/>
    <mergeCell ref="K7:L7"/>
    <mergeCell ref="K8:L8"/>
    <mergeCell ref="K12:L12"/>
    <mergeCell ref="K13:L13"/>
    <mergeCell ref="M37:N37"/>
    <mergeCell ref="M38:N38"/>
    <mergeCell ref="M39:N39"/>
    <mergeCell ref="M40:N40"/>
    <mergeCell ref="M41:N41"/>
    <mergeCell ref="M54:N54"/>
    <mergeCell ref="M43:N43"/>
    <mergeCell ref="M44:N44"/>
    <mergeCell ref="M45:N45"/>
    <mergeCell ref="M46:N46"/>
    <mergeCell ref="M47:N47"/>
    <mergeCell ref="M48:N48"/>
    <mergeCell ref="AA49:AC49"/>
    <mergeCell ref="M55:N55"/>
    <mergeCell ref="M56:N56"/>
    <mergeCell ref="M57:N57"/>
    <mergeCell ref="AA36:AC37"/>
    <mergeCell ref="AA38:AC38"/>
    <mergeCell ref="AA39:AC39"/>
    <mergeCell ref="AA40:AC40"/>
    <mergeCell ref="AA41:AC41"/>
    <mergeCell ref="AA42:AC42"/>
    <mergeCell ref="AA43:AC43"/>
    <mergeCell ref="M49:N49"/>
    <mergeCell ref="M50:N50"/>
    <mergeCell ref="M51:N51"/>
    <mergeCell ref="M52:N52"/>
    <mergeCell ref="M53:N53"/>
    <mergeCell ref="AA44:AC44"/>
    <mergeCell ref="AA45:AC45"/>
    <mergeCell ref="AA46:AC46"/>
    <mergeCell ref="AA47:AC47"/>
    <mergeCell ref="AA48:AC48"/>
    <mergeCell ref="AA56:AC56"/>
    <mergeCell ref="AA57:AC57"/>
    <mergeCell ref="B36:B37"/>
    <mergeCell ref="C36:C37"/>
    <mergeCell ref="K6:L6"/>
    <mergeCell ref="M6:N6"/>
    <mergeCell ref="O36:O37"/>
    <mergeCell ref="P36:X36"/>
    <mergeCell ref="Z36:Z37"/>
    <mergeCell ref="E28:G28"/>
    <mergeCell ref="AA50:AC50"/>
    <mergeCell ref="AA51:AC51"/>
    <mergeCell ref="AA52:AC52"/>
    <mergeCell ref="AA53:AC53"/>
    <mergeCell ref="AA54:AC54"/>
    <mergeCell ref="AA55:AC55"/>
  </mergeCells>
  <phoneticPr fontId="3"/>
  <dataValidations count="3">
    <dataValidation type="list" allowBlank="1" showInputMessage="1" showErrorMessage="1" sqref="H38:I57" xr:uid="{00000000-0002-0000-0000-000000000000}">
      <formula1>"男,女"</formula1>
    </dataValidation>
    <dataValidation type="list" allowBlank="1" showInputMessage="1" showErrorMessage="1" sqref="C9:E9" xr:uid="{00000000-0002-0000-0000-000001000000}">
      <formula1>"平,常磐,内郷,小名浜,勿来"</formula1>
    </dataValidation>
    <dataValidation type="list" allowBlank="1" showInputMessage="1" showErrorMessage="1" sqref="M38:M57" xr:uid="{00000000-0002-0000-0000-000002000000}">
      <formula1>"大学生,高校生,中学生,小学生"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6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62"/>
  <sheetViews>
    <sheetView tabSelected="1" zoomScale="90" zoomScaleNormal="90" workbookViewId="0">
      <selection activeCell="AG35" sqref="AG35"/>
    </sheetView>
  </sheetViews>
  <sheetFormatPr defaultColWidth="9" defaultRowHeight="13" outlineLevelCol="1" x14ac:dyDescent="0.2"/>
  <cols>
    <col min="1" max="1" width="3.26953125" style="1" customWidth="1"/>
    <col min="2" max="2" width="5.36328125" style="1" customWidth="1"/>
    <col min="3" max="3" width="3.08984375" style="1" customWidth="1"/>
    <col min="4" max="6" width="12.6328125" style="1" customWidth="1"/>
    <col min="7" max="7" width="12.36328125" style="1" customWidth="1"/>
    <col min="8" max="8" width="8.6328125" style="1" customWidth="1"/>
    <col min="9" max="9" width="8.6328125" style="3" hidden="1" customWidth="1"/>
    <col min="10" max="12" width="10.6328125" style="1" customWidth="1"/>
    <col min="13" max="13" width="5.6328125" style="1" customWidth="1"/>
    <col min="14" max="14" width="13.90625" style="3" customWidth="1"/>
    <col min="15" max="26" width="5.6328125" style="3" hidden="1" customWidth="1" outlineLevel="1"/>
    <col min="27" max="27" width="10.7265625" style="3" customWidth="1" collapsed="1"/>
    <col min="28" max="28" width="8.26953125" style="1" customWidth="1"/>
    <col min="29" max="29" width="12.6328125" style="1" customWidth="1"/>
    <col min="30" max="30" width="3.08984375" style="1" customWidth="1"/>
    <col min="31" max="16384" width="9" style="1"/>
  </cols>
  <sheetData>
    <row r="1" spans="2:29" ht="21" x14ac:dyDescent="0.2">
      <c r="E1" s="92">
        <v>2026</v>
      </c>
      <c r="F1" s="45" t="s">
        <v>1</v>
      </c>
      <c r="G1" s="254" t="s">
        <v>65</v>
      </c>
      <c r="H1" s="254"/>
      <c r="I1" s="254"/>
      <c r="J1" s="254"/>
      <c r="K1" s="255" t="s">
        <v>64</v>
      </c>
      <c r="L1" s="255"/>
      <c r="M1" s="255"/>
      <c r="N1" s="255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255"/>
      <c r="AB1" s="255"/>
      <c r="AC1" s="255"/>
    </row>
    <row r="2" spans="2:29" ht="12" customHeight="1" x14ac:dyDescent="0.2">
      <c r="E2" s="4"/>
      <c r="F2" s="4"/>
      <c r="G2" s="4"/>
      <c r="H2" s="4"/>
      <c r="I2" s="45"/>
      <c r="J2" s="42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2:29" ht="14.25" customHeight="1" x14ac:dyDescent="0.2">
      <c r="B3" s="256"/>
      <c r="C3" s="256"/>
      <c r="D3" s="256"/>
      <c r="E3" s="256"/>
      <c r="F3" s="256"/>
      <c r="G3" s="257" t="s">
        <v>19</v>
      </c>
      <c r="H3" s="257"/>
      <c r="I3" s="257"/>
      <c r="J3" s="257"/>
      <c r="K3" s="257"/>
      <c r="L3" s="1" t="s">
        <v>86</v>
      </c>
      <c r="AA3" s="258" t="s">
        <v>84</v>
      </c>
      <c r="AB3" s="258"/>
      <c r="AC3" s="133">
        <f ca="1">TODAY()</f>
        <v>46104</v>
      </c>
    </row>
    <row r="4" spans="2:29" ht="14.25" customHeight="1" x14ac:dyDescent="0.2">
      <c r="B4" s="124"/>
      <c r="C4" s="124"/>
      <c r="D4" s="124"/>
      <c r="E4" s="124"/>
      <c r="F4" s="124"/>
      <c r="G4" s="3"/>
      <c r="H4" s="3"/>
      <c r="J4" s="3"/>
      <c r="K4" s="3"/>
      <c r="AB4" s="103"/>
      <c r="AC4" s="133"/>
    </row>
    <row r="5" spans="2:29" ht="20.149999999999999" customHeight="1" thickBot="1" x14ac:dyDescent="0.25">
      <c r="F5" s="3"/>
      <c r="G5" s="3"/>
      <c r="H5" s="3"/>
      <c r="J5" s="3"/>
      <c r="AB5" s="221" t="s">
        <v>151</v>
      </c>
      <c r="AC5" s="221" t="s">
        <v>152</v>
      </c>
    </row>
    <row r="6" spans="2:29" ht="17.149999999999999" customHeight="1" thickBot="1" x14ac:dyDescent="0.25">
      <c r="B6" s="46"/>
      <c r="C6" s="66"/>
      <c r="D6" s="47"/>
      <c r="E6" s="47"/>
      <c r="F6" s="47"/>
      <c r="G6" s="48"/>
      <c r="H6" s="42"/>
      <c r="I6" s="144" t="s">
        <v>104</v>
      </c>
      <c r="J6" s="5" t="s">
        <v>2</v>
      </c>
      <c r="K6" s="259" t="s">
        <v>45</v>
      </c>
      <c r="L6" s="260"/>
      <c r="M6" s="260" t="s">
        <v>105</v>
      </c>
      <c r="N6" s="261"/>
      <c r="O6" s="148"/>
      <c r="P6" s="149"/>
      <c r="Q6" s="17"/>
      <c r="R6" s="17"/>
      <c r="S6" s="17"/>
      <c r="T6" s="17"/>
      <c r="U6" s="17"/>
      <c r="V6" s="17"/>
      <c r="W6" s="17"/>
      <c r="X6" s="17"/>
      <c r="Y6" s="18"/>
      <c r="Z6" s="41"/>
      <c r="AA6" s="5" t="s">
        <v>46</v>
      </c>
      <c r="AB6" s="218" t="s">
        <v>47</v>
      </c>
      <c r="AC6" s="219" t="s">
        <v>48</v>
      </c>
    </row>
    <row r="7" spans="2:29" ht="17.149999999999999" customHeight="1" x14ac:dyDescent="0.2">
      <c r="B7" s="49"/>
      <c r="C7" s="123" t="s">
        <v>96</v>
      </c>
      <c r="D7"/>
      <c r="E7"/>
      <c r="F7"/>
      <c r="G7" s="121"/>
      <c r="H7"/>
      <c r="I7" s="145" t="s">
        <v>122</v>
      </c>
      <c r="J7" s="87" t="s">
        <v>55</v>
      </c>
      <c r="K7" s="262" t="s">
        <v>23</v>
      </c>
      <c r="L7" s="263"/>
      <c r="M7" s="113">
        <f>E1-18</f>
        <v>2008</v>
      </c>
      <c r="N7" s="108" t="s">
        <v>4</v>
      </c>
      <c r="O7" s="150"/>
      <c r="P7" s="151"/>
      <c r="Q7" s="152"/>
      <c r="R7" s="152"/>
      <c r="S7" s="152"/>
      <c r="T7" s="152"/>
      <c r="U7" s="152"/>
      <c r="V7" s="152"/>
      <c r="W7" s="152"/>
      <c r="X7" s="152"/>
      <c r="Y7" s="153"/>
      <c r="Z7" s="150"/>
      <c r="AA7" s="233">
        <v>1500</v>
      </c>
      <c r="AB7" s="228">
        <f>COUNTIF(B$38:B$57,J7)</f>
        <v>0</v>
      </c>
      <c r="AC7" s="222">
        <f>AA7*AB7</f>
        <v>0</v>
      </c>
    </row>
    <row r="8" spans="2:29" ht="17.149999999999999" customHeight="1" x14ac:dyDescent="0.2">
      <c r="B8" s="49"/>
      <c r="C8" s="42"/>
      <c r="E8" s="42"/>
      <c r="F8" s="42"/>
      <c r="G8" s="50"/>
      <c r="H8" s="42"/>
      <c r="I8" s="146" t="s">
        <v>123</v>
      </c>
      <c r="J8" s="88" t="s">
        <v>56</v>
      </c>
      <c r="K8" s="264" t="s">
        <v>24</v>
      </c>
      <c r="L8" s="265"/>
      <c r="M8" s="114"/>
      <c r="N8" s="109"/>
      <c r="O8" s="154"/>
      <c r="P8" s="155"/>
      <c r="Q8" s="156"/>
      <c r="R8" s="156"/>
      <c r="S8" s="156"/>
      <c r="T8" s="156"/>
      <c r="U8" s="156"/>
      <c r="V8" s="156"/>
      <c r="W8" s="156"/>
      <c r="X8" s="156"/>
      <c r="Y8" s="157"/>
      <c r="Z8" s="154"/>
      <c r="AA8" s="234">
        <v>1500</v>
      </c>
      <c r="AB8" s="229">
        <f t="shared" ref="AB8:AB32" si="0">COUNTIF(B$38:B$57,J8)</f>
        <v>0</v>
      </c>
      <c r="AC8" s="223">
        <f t="shared" ref="AC8:AC32" si="1">AA8*AB8</f>
        <v>0</v>
      </c>
    </row>
    <row r="9" spans="2:29" ht="17.149999999999999" customHeight="1" x14ac:dyDescent="0.2">
      <c r="B9" s="49"/>
      <c r="C9" s="266"/>
      <c r="D9" s="266"/>
      <c r="E9" s="266"/>
      <c r="F9"/>
      <c r="G9" s="121"/>
      <c r="H9"/>
      <c r="I9" s="146" t="s">
        <v>124</v>
      </c>
      <c r="J9" s="89" t="s">
        <v>57</v>
      </c>
      <c r="K9" s="264" t="s">
        <v>25</v>
      </c>
      <c r="L9" s="265"/>
      <c r="M9" s="115">
        <f>E1-35</f>
        <v>1991</v>
      </c>
      <c r="N9" s="110" t="s">
        <v>5</v>
      </c>
      <c r="O9" s="158"/>
      <c r="P9" s="159"/>
      <c r="Q9" s="160"/>
      <c r="R9" s="160"/>
      <c r="S9" s="160"/>
      <c r="T9" s="160"/>
      <c r="U9" s="160"/>
      <c r="V9" s="160"/>
      <c r="W9" s="160"/>
      <c r="X9" s="160"/>
      <c r="Y9" s="161"/>
      <c r="Z9" s="158"/>
      <c r="AA9" s="235">
        <v>1500</v>
      </c>
      <c r="AB9" s="230">
        <f t="shared" si="0"/>
        <v>0</v>
      </c>
      <c r="AC9" s="224">
        <f t="shared" si="1"/>
        <v>0</v>
      </c>
    </row>
    <row r="10" spans="2:29" ht="17.149999999999999" customHeight="1" thickBot="1" x14ac:dyDescent="0.25">
      <c r="B10" s="63"/>
      <c r="C10" s="64"/>
      <c r="D10" s="64"/>
      <c r="E10" s="51"/>
      <c r="F10" s="51"/>
      <c r="G10" s="127"/>
      <c r="H10" s="42"/>
      <c r="I10" s="146" t="s">
        <v>125</v>
      </c>
      <c r="J10" s="89" t="s">
        <v>58</v>
      </c>
      <c r="K10" s="264" t="s">
        <v>26</v>
      </c>
      <c r="L10" s="265"/>
      <c r="M10" s="115">
        <f ca="1">YEAR(NOW())-40</f>
        <v>1986</v>
      </c>
      <c r="N10" s="110" t="s">
        <v>5</v>
      </c>
      <c r="O10" s="158"/>
      <c r="P10" s="159"/>
      <c r="Q10" s="160"/>
      <c r="R10" s="160"/>
      <c r="S10" s="160"/>
      <c r="T10" s="160"/>
      <c r="U10" s="160"/>
      <c r="V10" s="160"/>
      <c r="W10" s="160"/>
      <c r="X10" s="160"/>
      <c r="Y10" s="161"/>
      <c r="Z10" s="158"/>
      <c r="AA10" s="235">
        <v>1500</v>
      </c>
      <c r="AB10" s="230">
        <f t="shared" si="0"/>
        <v>0</v>
      </c>
      <c r="AC10" s="224">
        <f t="shared" si="1"/>
        <v>0</v>
      </c>
    </row>
    <row r="11" spans="2:29" ht="17.149999999999999" customHeight="1" x14ac:dyDescent="0.2">
      <c r="B11" s="65"/>
      <c r="C11" s="66"/>
      <c r="D11" s="66"/>
      <c r="E11" s="47"/>
      <c r="F11" s="47"/>
      <c r="G11" s="48"/>
      <c r="H11" s="42"/>
      <c r="I11" s="146" t="s">
        <v>126</v>
      </c>
      <c r="J11" s="89" t="s">
        <v>7</v>
      </c>
      <c r="K11" s="264" t="s">
        <v>27</v>
      </c>
      <c r="L11" s="265"/>
      <c r="M11" s="115">
        <f>E1-45</f>
        <v>1981</v>
      </c>
      <c r="N11" s="110" t="s">
        <v>5</v>
      </c>
      <c r="O11" s="158"/>
      <c r="P11" s="159"/>
      <c r="Q11" s="160"/>
      <c r="R11" s="160"/>
      <c r="S11" s="160"/>
      <c r="T11" s="160"/>
      <c r="U11" s="160"/>
      <c r="V11" s="160"/>
      <c r="W11" s="160"/>
      <c r="X11" s="160"/>
      <c r="Y11" s="161"/>
      <c r="Z11" s="158"/>
      <c r="AA11" s="235">
        <v>1500</v>
      </c>
      <c r="AB11" s="230">
        <f t="shared" si="0"/>
        <v>0</v>
      </c>
      <c r="AC11" s="224">
        <f t="shared" si="1"/>
        <v>0</v>
      </c>
    </row>
    <row r="12" spans="2:29" ht="17.149999999999999" customHeight="1" x14ac:dyDescent="0.2">
      <c r="B12" s="67"/>
      <c r="C12" s="120" t="s">
        <v>21</v>
      </c>
      <c r="D12"/>
      <c r="E12"/>
      <c r="F12"/>
      <c r="G12" s="121"/>
      <c r="H12"/>
      <c r="I12" s="146" t="s">
        <v>127</v>
      </c>
      <c r="J12" s="89" t="s">
        <v>59</v>
      </c>
      <c r="K12" s="264" t="s">
        <v>28</v>
      </c>
      <c r="L12" s="265"/>
      <c r="M12" s="115">
        <f>E1-50</f>
        <v>1976</v>
      </c>
      <c r="N12" s="110" t="s">
        <v>5</v>
      </c>
      <c r="O12" s="158"/>
      <c r="P12" s="159"/>
      <c r="Q12" s="160"/>
      <c r="R12" s="160"/>
      <c r="S12" s="160"/>
      <c r="T12" s="160"/>
      <c r="U12" s="160"/>
      <c r="V12" s="160"/>
      <c r="W12" s="160"/>
      <c r="X12" s="160"/>
      <c r="Y12" s="161"/>
      <c r="Z12" s="158"/>
      <c r="AA12" s="235">
        <v>1500</v>
      </c>
      <c r="AB12" s="230">
        <f t="shared" si="0"/>
        <v>0</v>
      </c>
      <c r="AC12" s="224">
        <f t="shared" si="1"/>
        <v>0</v>
      </c>
    </row>
    <row r="13" spans="2:29" ht="17.149999999999999" customHeight="1" x14ac:dyDescent="0.2">
      <c r="B13" s="67"/>
      <c r="E13" s="42"/>
      <c r="F13" s="42"/>
      <c r="G13" s="50"/>
      <c r="H13" s="42"/>
      <c r="I13" s="146" t="s">
        <v>128</v>
      </c>
      <c r="J13" s="89" t="s">
        <v>60</v>
      </c>
      <c r="K13" s="264" t="s">
        <v>29</v>
      </c>
      <c r="L13" s="265"/>
      <c r="M13" s="115">
        <f ca="1">YEAR(NOW())-55</f>
        <v>1971</v>
      </c>
      <c r="N13" s="110" t="s">
        <v>5</v>
      </c>
      <c r="O13" s="158"/>
      <c r="P13" s="159"/>
      <c r="Q13" s="160"/>
      <c r="R13" s="160"/>
      <c r="S13" s="160"/>
      <c r="T13" s="160"/>
      <c r="U13" s="160"/>
      <c r="V13" s="160"/>
      <c r="W13" s="160"/>
      <c r="X13" s="160"/>
      <c r="Y13" s="161"/>
      <c r="Z13" s="158"/>
      <c r="AA13" s="235">
        <v>1500</v>
      </c>
      <c r="AB13" s="230">
        <f t="shared" si="0"/>
        <v>0</v>
      </c>
      <c r="AC13" s="224">
        <f t="shared" si="1"/>
        <v>0</v>
      </c>
    </row>
    <row r="14" spans="2:29" ht="17.149999999999999" customHeight="1" x14ac:dyDescent="0.2">
      <c r="B14" s="67"/>
      <c r="C14" s="267"/>
      <c r="D14" s="267"/>
      <c r="E14" s="267"/>
      <c r="F14" s="267"/>
      <c r="G14" s="50"/>
      <c r="H14" s="42"/>
      <c r="I14" s="146" t="s">
        <v>129</v>
      </c>
      <c r="J14" s="89" t="s">
        <v>8</v>
      </c>
      <c r="K14" s="264" t="s">
        <v>30</v>
      </c>
      <c r="L14" s="265"/>
      <c r="M14" s="115">
        <f ca="1">YEAR(NOW())-60</f>
        <v>1966</v>
      </c>
      <c r="N14" s="110" t="s">
        <v>5</v>
      </c>
      <c r="O14" s="158"/>
      <c r="P14" s="159"/>
      <c r="Q14" s="160"/>
      <c r="R14" s="160"/>
      <c r="S14" s="160"/>
      <c r="T14" s="160"/>
      <c r="U14" s="160"/>
      <c r="V14" s="160"/>
      <c r="W14" s="160"/>
      <c r="X14" s="160"/>
      <c r="Y14" s="161"/>
      <c r="Z14" s="158"/>
      <c r="AA14" s="235">
        <v>1500</v>
      </c>
      <c r="AB14" s="230">
        <f t="shared" si="0"/>
        <v>0</v>
      </c>
      <c r="AC14" s="224">
        <f t="shared" si="1"/>
        <v>0</v>
      </c>
    </row>
    <row r="15" spans="2:29" ht="17.149999999999999" customHeight="1" thickBot="1" x14ac:dyDescent="0.25">
      <c r="B15" s="63"/>
      <c r="C15" s="64"/>
      <c r="D15" s="64"/>
      <c r="E15" s="51"/>
      <c r="F15" s="51"/>
      <c r="G15" s="127"/>
      <c r="H15" s="42"/>
      <c r="I15" s="146" t="s">
        <v>130</v>
      </c>
      <c r="J15" s="89" t="s">
        <v>9</v>
      </c>
      <c r="K15" s="264" t="s">
        <v>31</v>
      </c>
      <c r="L15" s="265"/>
      <c r="M15" s="115">
        <f ca="1">YEAR(NOW())-65</f>
        <v>1961</v>
      </c>
      <c r="N15" s="110" t="s">
        <v>5</v>
      </c>
      <c r="O15" s="158"/>
      <c r="P15" s="159"/>
      <c r="Q15" s="160"/>
      <c r="R15" s="160"/>
      <c r="S15" s="160"/>
      <c r="T15" s="160"/>
      <c r="U15" s="160"/>
      <c r="V15" s="160"/>
      <c r="W15" s="160"/>
      <c r="X15" s="160"/>
      <c r="Y15" s="161"/>
      <c r="Z15" s="158"/>
      <c r="AA15" s="235">
        <v>1500</v>
      </c>
      <c r="AB15" s="230">
        <f t="shared" si="0"/>
        <v>0</v>
      </c>
      <c r="AC15" s="224">
        <f t="shared" si="1"/>
        <v>0</v>
      </c>
    </row>
    <row r="16" spans="2:29" ht="17.149999999999999" customHeight="1" thickBot="1" x14ac:dyDescent="0.25">
      <c r="B16" s="65"/>
      <c r="C16" s="66"/>
      <c r="D16" s="66"/>
      <c r="E16" s="47"/>
      <c r="F16" s="47"/>
      <c r="G16" s="48"/>
      <c r="H16" s="42"/>
      <c r="I16" s="146" t="s">
        <v>131</v>
      </c>
      <c r="J16" s="90" t="s">
        <v>61</v>
      </c>
      <c r="K16" s="268" t="s">
        <v>32</v>
      </c>
      <c r="L16" s="269"/>
      <c r="M16" s="116">
        <f>E1-70</f>
        <v>1956</v>
      </c>
      <c r="N16" s="111" t="s">
        <v>5</v>
      </c>
      <c r="O16" s="162"/>
      <c r="P16" s="163"/>
      <c r="Q16" s="164"/>
      <c r="R16" s="164"/>
      <c r="S16" s="164"/>
      <c r="T16" s="164"/>
      <c r="U16" s="164"/>
      <c r="V16" s="164"/>
      <c r="W16" s="164"/>
      <c r="X16" s="164"/>
      <c r="Y16" s="165"/>
      <c r="Z16" s="162"/>
      <c r="AA16" s="236">
        <v>1500</v>
      </c>
      <c r="AB16" s="231">
        <f t="shared" si="0"/>
        <v>0</v>
      </c>
      <c r="AC16" s="225">
        <f t="shared" si="1"/>
        <v>0</v>
      </c>
    </row>
    <row r="17" spans="2:29" ht="17.149999999999999" customHeight="1" x14ac:dyDescent="0.2">
      <c r="B17" s="67"/>
      <c r="C17" s="270" t="s">
        <v>22</v>
      </c>
      <c r="D17" s="270"/>
      <c r="E17" s="270"/>
      <c r="F17" s="270"/>
      <c r="G17" s="122"/>
      <c r="H17" s="130"/>
      <c r="I17" s="146" t="s">
        <v>132</v>
      </c>
      <c r="J17" s="87" t="s">
        <v>62</v>
      </c>
      <c r="K17" s="262" t="s">
        <v>33</v>
      </c>
      <c r="L17" s="263"/>
      <c r="M17" s="113">
        <f>E1-18</f>
        <v>2008</v>
      </c>
      <c r="N17" s="112" t="s">
        <v>10</v>
      </c>
      <c r="O17" s="166"/>
      <c r="P17" s="167"/>
      <c r="Q17" s="168"/>
      <c r="R17" s="168"/>
      <c r="S17" s="168"/>
      <c r="T17" s="168"/>
      <c r="U17" s="168"/>
      <c r="V17" s="168"/>
      <c r="W17" s="168"/>
      <c r="X17" s="168"/>
      <c r="Y17" s="169"/>
      <c r="Z17" s="166"/>
      <c r="AA17" s="233">
        <v>1500</v>
      </c>
      <c r="AB17" s="228">
        <f t="shared" si="0"/>
        <v>0</v>
      </c>
      <c r="AC17" s="222">
        <f t="shared" si="1"/>
        <v>0</v>
      </c>
    </row>
    <row r="18" spans="2:29" ht="17.149999999999999" customHeight="1" x14ac:dyDescent="0.2">
      <c r="B18" s="67"/>
      <c r="E18" s="42"/>
      <c r="F18" s="42"/>
      <c r="G18" s="50"/>
      <c r="H18" s="42"/>
      <c r="I18" s="146" t="s">
        <v>133</v>
      </c>
      <c r="J18" s="89" t="s">
        <v>63</v>
      </c>
      <c r="K18" s="264" t="s">
        <v>24</v>
      </c>
      <c r="L18" s="265"/>
      <c r="M18" s="114"/>
      <c r="N18" s="110"/>
      <c r="O18" s="158"/>
      <c r="P18" s="159"/>
      <c r="Q18" s="160"/>
      <c r="R18" s="160"/>
      <c r="S18" s="160"/>
      <c r="T18" s="160"/>
      <c r="U18" s="160"/>
      <c r="V18" s="160"/>
      <c r="W18" s="160"/>
      <c r="X18" s="160"/>
      <c r="Y18" s="161"/>
      <c r="Z18" s="158"/>
      <c r="AA18" s="235">
        <v>1500</v>
      </c>
      <c r="AB18" s="230">
        <f t="shared" si="0"/>
        <v>0</v>
      </c>
      <c r="AC18" s="224">
        <f t="shared" si="1"/>
        <v>0</v>
      </c>
    </row>
    <row r="19" spans="2:29" ht="17.149999999999999" customHeight="1" x14ac:dyDescent="0.2">
      <c r="B19" s="67"/>
      <c r="C19" s="267"/>
      <c r="D19" s="267"/>
      <c r="E19" s="267"/>
      <c r="F19" s="267"/>
      <c r="G19" s="50"/>
      <c r="H19" s="42"/>
      <c r="I19" s="146" t="s">
        <v>134</v>
      </c>
      <c r="J19" s="89" t="s">
        <v>67</v>
      </c>
      <c r="K19" s="264" t="s">
        <v>81</v>
      </c>
      <c r="L19" s="265"/>
      <c r="M19" s="115">
        <f>E1-35</f>
        <v>1991</v>
      </c>
      <c r="N19" s="110" t="s">
        <v>5</v>
      </c>
      <c r="O19" s="158"/>
      <c r="P19" s="159"/>
      <c r="Q19" s="160"/>
      <c r="R19" s="160"/>
      <c r="S19" s="160"/>
      <c r="T19" s="160"/>
      <c r="U19" s="160"/>
      <c r="V19" s="160"/>
      <c r="W19" s="160"/>
      <c r="X19" s="160"/>
      <c r="Y19" s="161"/>
      <c r="Z19" s="158"/>
      <c r="AA19" s="235">
        <v>1500</v>
      </c>
      <c r="AB19" s="230">
        <f t="shared" si="0"/>
        <v>0</v>
      </c>
      <c r="AC19" s="224">
        <f t="shared" si="1"/>
        <v>0</v>
      </c>
    </row>
    <row r="20" spans="2:29" ht="17.149999999999999" customHeight="1" thickBot="1" x14ac:dyDescent="0.25">
      <c r="B20" s="63"/>
      <c r="C20" s="64"/>
      <c r="D20" s="64"/>
      <c r="E20" s="51"/>
      <c r="F20" s="51"/>
      <c r="G20" s="127"/>
      <c r="H20" s="42"/>
      <c r="I20" s="146" t="s">
        <v>135</v>
      </c>
      <c r="J20" s="89" t="s">
        <v>68</v>
      </c>
      <c r="K20" s="264" t="s">
        <v>34</v>
      </c>
      <c r="L20" s="265"/>
      <c r="M20" s="115">
        <f>E1-40</f>
        <v>1986</v>
      </c>
      <c r="N20" s="110" t="s">
        <v>5</v>
      </c>
      <c r="O20" s="158"/>
      <c r="P20" s="159"/>
      <c r="Q20" s="160"/>
      <c r="R20" s="160"/>
      <c r="S20" s="160"/>
      <c r="T20" s="160"/>
      <c r="U20" s="160"/>
      <c r="V20" s="160"/>
      <c r="W20" s="160"/>
      <c r="X20" s="160"/>
      <c r="Y20" s="161"/>
      <c r="Z20" s="158"/>
      <c r="AA20" s="235">
        <v>1500</v>
      </c>
      <c r="AB20" s="230">
        <f t="shared" si="0"/>
        <v>0</v>
      </c>
      <c r="AC20" s="224">
        <f t="shared" si="1"/>
        <v>0</v>
      </c>
    </row>
    <row r="21" spans="2:29" ht="17.149999999999999" customHeight="1" x14ac:dyDescent="0.2">
      <c r="B21" s="67"/>
      <c r="E21" s="42"/>
      <c r="F21" s="42"/>
      <c r="G21" s="50"/>
      <c r="H21" s="42"/>
      <c r="I21" s="146" t="s">
        <v>136</v>
      </c>
      <c r="J21" s="89" t="s">
        <v>69</v>
      </c>
      <c r="K21" s="264" t="s">
        <v>35</v>
      </c>
      <c r="L21" s="265"/>
      <c r="M21" s="115">
        <f>E1-45</f>
        <v>1981</v>
      </c>
      <c r="N21" s="110" t="s">
        <v>5</v>
      </c>
      <c r="O21" s="158"/>
      <c r="P21" s="159"/>
      <c r="Q21" s="160"/>
      <c r="R21" s="160"/>
      <c r="S21" s="160"/>
      <c r="T21" s="160"/>
      <c r="U21" s="160"/>
      <c r="V21" s="160"/>
      <c r="W21" s="160"/>
      <c r="X21" s="160"/>
      <c r="Y21" s="161"/>
      <c r="Z21" s="158"/>
      <c r="AA21" s="235">
        <v>1500</v>
      </c>
      <c r="AB21" s="230">
        <f t="shared" si="0"/>
        <v>0</v>
      </c>
      <c r="AC21" s="224">
        <f t="shared" si="1"/>
        <v>0</v>
      </c>
    </row>
    <row r="22" spans="2:29" ht="17.149999999999999" customHeight="1" x14ac:dyDescent="0.2">
      <c r="B22" s="67"/>
      <c r="C22" s="120" t="s">
        <v>6</v>
      </c>
      <c r="E22" s="271"/>
      <c r="F22" s="271"/>
      <c r="G22" s="50"/>
      <c r="H22" s="42"/>
      <c r="I22" s="146" t="s">
        <v>137</v>
      </c>
      <c r="J22" s="89" t="s">
        <v>70</v>
      </c>
      <c r="K22" s="264" t="s">
        <v>36</v>
      </c>
      <c r="L22" s="265"/>
      <c r="M22" s="115">
        <f>E1-50</f>
        <v>1976</v>
      </c>
      <c r="N22" s="110" t="s">
        <v>5</v>
      </c>
      <c r="O22" s="158"/>
      <c r="P22" s="159"/>
      <c r="Q22" s="160"/>
      <c r="R22" s="160"/>
      <c r="S22" s="160"/>
      <c r="T22" s="160"/>
      <c r="U22" s="160"/>
      <c r="V22" s="160"/>
      <c r="W22" s="160"/>
      <c r="X22" s="160"/>
      <c r="Y22" s="161"/>
      <c r="Z22" s="158"/>
      <c r="AA22" s="235">
        <v>1500</v>
      </c>
      <c r="AB22" s="230">
        <f t="shared" si="0"/>
        <v>0</v>
      </c>
      <c r="AC22" s="224">
        <f t="shared" si="1"/>
        <v>0</v>
      </c>
    </row>
    <row r="23" spans="2:29" ht="17.149999999999999" customHeight="1" x14ac:dyDescent="0.2">
      <c r="B23" s="67"/>
      <c r="G23" s="68"/>
      <c r="I23" s="146" t="s">
        <v>138</v>
      </c>
      <c r="J23" s="89" t="s">
        <v>71</v>
      </c>
      <c r="K23" s="264" t="s">
        <v>37</v>
      </c>
      <c r="L23" s="265"/>
      <c r="M23" s="115">
        <f>E1-55</f>
        <v>1971</v>
      </c>
      <c r="N23" s="110" t="s">
        <v>5</v>
      </c>
      <c r="O23" s="158"/>
      <c r="P23" s="159"/>
      <c r="Q23" s="160"/>
      <c r="R23" s="160"/>
      <c r="S23" s="160"/>
      <c r="T23" s="160"/>
      <c r="U23" s="160"/>
      <c r="V23" s="160"/>
      <c r="W23" s="160"/>
      <c r="X23" s="160"/>
      <c r="Y23" s="161"/>
      <c r="Z23" s="158"/>
      <c r="AA23" s="235">
        <v>1500</v>
      </c>
      <c r="AB23" s="230">
        <f t="shared" si="0"/>
        <v>0</v>
      </c>
      <c r="AC23" s="224">
        <f t="shared" si="1"/>
        <v>0</v>
      </c>
    </row>
    <row r="24" spans="2:29" ht="17.149999999999999" customHeight="1" x14ac:dyDescent="0.2">
      <c r="B24" s="67"/>
      <c r="C24" s="120" t="s">
        <v>51</v>
      </c>
      <c r="D24"/>
      <c r="E24" s="272"/>
      <c r="F24" s="272"/>
      <c r="G24" s="121"/>
      <c r="H24"/>
      <c r="I24" s="146" t="s">
        <v>139</v>
      </c>
      <c r="J24" s="89" t="s">
        <v>72</v>
      </c>
      <c r="K24" s="264" t="s">
        <v>38</v>
      </c>
      <c r="L24" s="265"/>
      <c r="M24" s="115">
        <f>E1-60</f>
        <v>1966</v>
      </c>
      <c r="N24" s="110" t="s">
        <v>5</v>
      </c>
      <c r="O24" s="158"/>
      <c r="P24" s="159"/>
      <c r="Q24" s="160"/>
      <c r="R24" s="160"/>
      <c r="S24" s="160"/>
      <c r="T24" s="160"/>
      <c r="U24" s="160"/>
      <c r="V24" s="160"/>
      <c r="W24" s="160"/>
      <c r="X24" s="160"/>
      <c r="Y24" s="161"/>
      <c r="Z24" s="158"/>
      <c r="AA24" s="235">
        <v>1500</v>
      </c>
      <c r="AB24" s="230">
        <f t="shared" si="0"/>
        <v>0</v>
      </c>
      <c r="AC24" s="224">
        <f t="shared" si="1"/>
        <v>0</v>
      </c>
    </row>
    <row r="25" spans="2:29" ht="17.149999999999999" customHeight="1" x14ac:dyDescent="0.2">
      <c r="B25" s="67"/>
      <c r="E25" s="42"/>
      <c r="F25" s="42"/>
      <c r="G25" s="50"/>
      <c r="H25" s="42"/>
      <c r="I25" s="146" t="s">
        <v>140</v>
      </c>
      <c r="J25" s="89" t="s">
        <v>73</v>
      </c>
      <c r="K25" s="264" t="s">
        <v>39</v>
      </c>
      <c r="L25" s="265"/>
      <c r="M25" s="115">
        <f>E1-65</f>
        <v>1961</v>
      </c>
      <c r="N25" s="110" t="s">
        <v>5</v>
      </c>
      <c r="O25" s="158"/>
      <c r="P25" s="159"/>
      <c r="Q25" s="160"/>
      <c r="R25" s="160"/>
      <c r="S25" s="160"/>
      <c r="T25" s="160"/>
      <c r="U25" s="160"/>
      <c r="V25" s="160"/>
      <c r="W25" s="160"/>
      <c r="X25" s="160"/>
      <c r="Y25" s="161"/>
      <c r="Z25" s="158"/>
      <c r="AA25" s="235">
        <v>1500</v>
      </c>
      <c r="AB25" s="230">
        <f t="shared" si="0"/>
        <v>0</v>
      </c>
      <c r="AC25" s="224">
        <f t="shared" si="1"/>
        <v>0</v>
      </c>
    </row>
    <row r="26" spans="2:29" ht="17.149999999999999" customHeight="1" thickBot="1" x14ac:dyDescent="0.25">
      <c r="B26" s="67"/>
      <c r="C26" s="120" t="s">
        <v>97</v>
      </c>
      <c r="D26"/>
      <c r="E26" t="s">
        <v>98</v>
      </c>
      <c r="F26" s="132"/>
      <c r="G26" s="121"/>
      <c r="H26"/>
      <c r="I26" s="146" t="s">
        <v>141</v>
      </c>
      <c r="J26" s="90" t="s">
        <v>74</v>
      </c>
      <c r="K26" s="268" t="s">
        <v>40</v>
      </c>
      <c r="L26" s="269"/>
      <c r="M26" s="116">
        <f>E1-70</f>
        <v>1956</v>
      </c>
      <c r="N26" s="111" t="s">
        <v>5</v>
      </c>
      <c r="O26" s="162"/>
      <c r="P26" s="163"/>
      <c r="Q26" s="164"/>
      <c r="R26" s="164"/>
      <c r="S26" s="164"/>
      <c r="T26" s="164"/>
      <c r="U26" s="164"/>
      <c r="V26" s="164"/>
      <c r="W26" s="164"/>
      <c r="X26" s="164"/>
      <c r="Y26" s="165"/>
      <c r="Z26" s="162"/>
      <c r="AA26" s="236">
        <v>1500</v>
      </c>
      <c r="AB26" s="231">
        <f t="shared" si="0"/>
        <v>0</v>
      </c>
      <c r="AC26" s="225">
        <f t="shared" si="1"/>
        <v>0</v>
      </c>
    </row>
    <row r="27" spans="2:29" ht="17.149999999999999" customHeight="1" x14ac:dyDescent="0.2">
      <c r="B27" s="67"/>
      <c r="E27" s="42"/>
      <c r="F27" s="42"/>
      <c r="G27" s="50"/>
      <c r="H27" s="42"/>
      <c r="I27" s="146" t="s">
        <v>142</v>
      </c>
      <c r="J27" s="87" t="s">
        <v>75</v>
      </c>
      <c r="K27" s="6" t="s">
        <v>41</v>
      </c>
      <c r="L27" s="7"/>
      <c r="M27" s="7"/>
      <c r="N27" s="84"/>
      <c r="O27" s="170"/>
      <c r="P27" s="171"/>
      <c r="Q27" s="172"/>
      <c r="R27" s="172"/>
      <c r="S27" s="172"/>
      <c r="T27" s="172"/>
      <c r="U27" s="172"/>
      <c r="V27" s="172"/>
      <c r="W27" s="172"/>
      <c r="X27" s="172"/>
      <c r="Y27" s="173"/>
      <c r="Z27" s="170"/>
      <c r="AA27" s="233">
        <v>1000</v>
      </c>
      <c r="AB27" s="228">
        <f t="shared" si="0"/>
        <v>0</v>
      </c>
      <c r="AC27" s="222">
        <f t="shared" si="1"/>
        <v>0</v>
      </c>
    </row>
    <row r="28" spans="2:29" ht="17.149999999999999" customHeight="1" thickBot="1" x14ac:dyDescent="0.25">
      <c r="B28" s="67"/>
      <c r="C28" s="120"/>
      <c r="D28"/>
      <c r="E28" s="273"/>
      <c r="F28" s="273"/>
      <c r="G28" s="274"/>
      <c r="H28"/>
      <c r="I28" s="146" t="s">
        <v>143</v>
      </c>
      <c r="J28" s="90" t="s">
        <v>76</v>
      </c>
      <c r="K28" s="12" t="s">
        <v>42</v>
      </c>
      <c r="L28" s="34"/>
      <c r="M28" s="34"/>
      <c r="N28" s="13"/>
      <c r="O28" s="174"/>
      <c r="P28" s="175"/>
      <c r="Q28" s="176"/>
      <c r="R28" s="176"/>
      <c r="S28" s="176"/>
      <c r="T28" s="176"/>
      <c r="U28" s="176"/>
      <c r="V28" s="176"/>
      <c r="W28" s="176"/>
      <c r="X28" s="176"/>
      <c r="Y28" s="177"/>
      <c r="Z28" s="174"/>
      <c r="AA28" s="236">
        <v>1000</v>
      </c>
      <c r="AB28" s="231">
        <f t="shared" si="0"/>
        <v>0</v>
      </c>
      <c r="AC28" s="225">
        <f t="shared" si="1"/>
        <v>0</v>
      </c>
    </row>
    <row r="29" spans="2:29" ht="17.149999999999999" customHeight="1" x14ac:dyDescent="0.2">
      <c r="B29" s="67"/>
      <c r="E29" s="134"/>
      <c r="F29" s="134"/>
      <c r="G29" s="135"/>
      <c r="H29" s="42"/>
      <c r="I29" s="146" t="s">
        <v>144</v>
      </c>
      <c r="J29" s="87" t="s">
        <v>77</v>
      </c>
      <c r="K29" s="6" t="s">
        <v>11</v>
      </c>
      <c r="L29" s="7"/>
      <c r="M29" s="7"/>
      <c r="N29" s="84"/>
      <c r="O29" s="170"/>
      <c r="P29" s="171"/>
      <c r="Q29" s="172"/>
      <c r="R29" s="172"/>
      <c r="S29" s="172"/>
      <c r="T29" s="172"/>
      <c r="U29" s="172"/>
      <c r="V29" s="172"/>
      <c r="W29" s="172"/>
      <c r="X29" s="172"/>
      <c r="Y29" s="173"/>
      <c r="Z29" s="170"/>
      <c r="AA29" s="233">
        <v>1000</v>
      </c>
      <c r="AB29" s="228">
        <f t="shared" si="0"/>
        <v>0</v>
      </c>
      <c r="AC29" s="222">
        <f t="shared" si="1"/>
        <v>0</v>
      </c>
    </row>
    <row r="30" spans="2:29" ht="17.149999999999999" customHeight="1" thickBot="1" x14ac:dyDescent="0.25">
      <c r="B30" s="67"/>
      <c r="C30" s="120" t="s">
        <v>172</v>
      </c>
      <c r="D30"/>
      <c r="E30" s="275"/>
      <c r="F30" s="275"/>
      <c r="G30" s="68"/>
      <c r="I30" s="146" t="s">
        <v>145</v>
      </c>
      <c r="J30" s="90" t="s">
        <v>78</v>
      </c>
      <c r="K30" s="12" t="s">
        <v>12</v>
      </c>
      <c r="L30" s="34"/>
      <c r="M30" s="34"/>
      <c r="N30" s="13"/>
      <c r="O30" s="174"/>
      <c r="P30" s="175"/>
      <c r="Q30" s="176"/>
      <c r="R30" s="176"/>
      <c r="S30" s="176"/>
      <c r="T30" s="176"/>
      <c r="U30" s="176"/>
      <c r="V30" s="176"/>
      <c r="W30" s="176"/>
      <c r="X30" s="176"/>
      <c r="Y30" s="177"/>
      <c r="Z30" s="174"/>
      <c r="AA30" s="236">
        <v>1000</v>
      </c>
      <c r="AB30" s="231">
        <f t="shared" si="0"/>
        <v>0</v>
      </c>
      <c r="AC30" s="225">
        <f t="shared" si="1"/>
        <v>0</v>
      </c>
    </row>
    <row r="31" spans="2:29" ht="17.149999999999999" customHeight="1" x14ac:dyDescent="0.2">
      <c r="B31" s="67"/>
      <c r="C31" s="120"/>
      <c r="D31"/>
      <c r="E31"/>
      <c r="F31"/>
      <c r="G31" s="128"/>
      <c r="H31" s="2"/>
      <c r="I31" s="146" t="s">
        <v>146</v>
      </c>
      <c r="J31" s="88" t="s">
        <v>79</v>
      </c>
      <c r="K31" s="69" t="s">
        <v>43</v>
      </c>
      <c r="L31" s="8"/>
      <c r="M31" s="8"/>
      <c r="N31" s="83"/>
      <c r="O31" s="178"/>
      <c r="P31" s="179"/>
      <c r="Q31" s="180"/>
      <c r="R31" s="180"/>
      <c r="S31" s="180"/>
      <c r="T31" s="180"/>
      <c r="U31" s="180"/>
      <c r="V31" s="180"/>
      <c r="W31" s="180"/>
      <c r="X31" s="180"/>
      <c r="Y31" s="181"/>
      <c r="Z31" s="178"/>
      <c r="AA31" s="234">
        <v>1000</v>
      </c>
      <c r="AB31" s="229">
        <f t="shared" si="0"/>
        <v>0</v>
      </c>
      <c r="AC31" s="223">
        <f t="shared" si="1"/>
        <v>0</v>
      </c>
    </row>
    <row r="32" spans="2:29" ht="17.149999999999999" customHeight="1" thickBot="1" x14ac:dyDescent="0.25">
      <c r="B32" s="67"/>
      <c r="C32" s="120" t="s">
        <v>173</v>
      </c>
      <c r="D32"/>
      <c r="E32" s="273"/>
      <c r="F32" s="273"/>
      <c r="G32" s="121"/>
      <c r="H32"/>
      <c r="I32" s="147" t="s">
        <v>147</v>
      </c>
      <c r="J32" s="91" t="s">
        <v>153</v>
      </c>
      <c r="K32" s="76" t="s">
        <v>44</v>
      </c>
      <c r="L32" s="77"/>
      <c r="M32" s="77"/>
      <c r="N32" s="78"/>
      <c r="O32" s="182"/>
      <c r="P32" s="175"/>
      <c r="Q32" s="176"/>
      <c r="R32" s="176"/>
      <c r="S32" s="176"/>
      <c r="T32" s="176"/>
      <c r="U32" s="176"/>
      <c r="V32" s="176"/>
      <c r="W32" s="176"/>
      <c r="X32" s="176"/>
      <c r="Y32" s="177"/>
      <c r="Z32" s="182"/>
      <c r="AA32" s="253">
        <v>1000</v>
      </c>
      <c r="AB32" s="232">
        <f t="shared" si="0"/>
        <v>0</v>
      </c>
      <c r="AC32" s="225">
        <f t="shared" si="1"/>
        <v>0</v>
      </c>
    </row>
    <row r="33" spans="2:30" ht="17.149999999999999" customHeight="1" thickBot="1" x14ac:dyDescent="0.25">
      <c r="B33" s="63"/>
      <c r="C33" s="64"/>
      <c r="D33" s="64"/>
      <c r="E33" s="64"/>
      <c r="F33" s="64"/>
      <c r="G33" s="129"/>
      <c r="J33" s="276" t="s">
        <v>13</v>
      </c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8"/>
      <c r="AB33" s="220">
        <f>SUM(AB7:AB32)</f>
        <v>0</v>
      </c>
      <c r="AC33" s="227">
        <f>SUM(AC7:AC32)</f>
        <v>0</v>
      </c>
    </row>
    <row r="34" spans="2:30" ht="14.25" customHeight="1" x14ac:dyDescent="0.2">
      <c r="J34" s="3"/>
      <c r="K34" s="3"/>
      <c r="L34" s="3"/>
      <c r="M34" s="3"/>
      <c r="AB34" s="3"/>
      <c r="AC34" s="213"/>
    </row>
    <row r="35" spans="2:30" ht="20.149999999999999" customHeight="1" thickBot="1" x14ac:dyDescent="0.25">
      <c r="B35" s="217" t="s">
        <v>150</v>
      </c>
      <c r="M35" s="14"/>
      <c r="AA35" s="37"/>
      <c r="AB35" s="16"/>
    </row>
    <row r="36" spans="2:30" ht="20.149999999999999" customHeight="1" x14ac:dyDescent="0.2">
      <c r="B36" s="279" t="s">
        <v>2</v>
      </c>
      <c r="C36" s="281" t="s">
        <v>82</v>
      </c>
      <c r="D36" s="136" t="s">
        <v>91</v>
      </c>
      <c r="E36" s="245" t="s">
        <v>92</v>
      </c>
      <c r="F36" s="241" t="s">
        <v>91</v>
      </c>
      <c r="G36" s="245" t="s">
        <v>92</v>
      </c>
      <c r="H36" s="138" t="s">
        <v>93</v>
      </c>
      <c r="I36" s="138"/>
      <c r="J36" s="283" t="s">
        <v>175</v>
      </c>
      <c r="K36" s="283"/>
      <c r="L36" s="283"/>
      <c r="M36" s="284" t="s">
        <v>156</v>
      </c>
      <c r="N36" s="285"/>
      <c r="O36" s="286" t="s">
        <v>106</v>
      </c>
      <c r="P36" s="297" t="s">
        <v>116</v>
      </c>
      <c r="Q36" s="298"/>
      <c r="R36" s="298"/>
      <c r="S36" s="298"/>
      <c r="T36" s="298"/>
      <c r="U36" s="298"/>
      <c r="V36" s="298"/>
      <c r="W36" s="298"/>
      <c r="X36" s="299"/>
      <c r="Y36" s="183" t="s">
        <v>149</v>
      </c>
      <c r="Z36" s="286" t="s">
        <v>148</v>
      </c>
      <c r="AA36" s="291" t="s">
        <v>171</v>
      </c>
      <c r="AB36" s="283" t="s">
        <v>103</v>
      </c>
      <c r="AC36" s="313"/>
    </row>
    <row r="37" spans="2:30" ht="30" customHeight="1" thickBot="1" x14ac:dyDescent="0.25">
      <c r="B37" s="280"/>
      <c r="C37" s="282"/>
      <c r="D37" s="288" t="s">
        <v>154</v>
      </c>
      <c r="E37" s="289"/>
      <c r="F37" s="288" t="s">
        <v>155</v>
      </c>
      <c r="G37" s="290"/>
      <c r="H37" s="246" t="s">
        <v>94</v>
      </c>
      <c r="I37" s="246"/>
      <c r="J37" s="247" t="s">
        <v>100</v>
      </c>
      <c r="K37" s="248" t="s">
        <v>101</v>
      </c>
      <c r="L37" s="249" t="s">
        <v>102</v>
      </c>
      <c r="M37" s="288" t="s">
        <v>94</v>
      </c>
      <c r="N37" s="290"/>
      <c r="O37" s="287"/>
      <c r="P37" s="188" t="s">
        <v>115</v>
      </c>
      <c r="Q37" s="188" t="s">
        <v>107</v>
      </c>
      <c r="R37" s="188" t="s">
        <v>108</v>
      </c>
      <c r="S37" s="188" t="s">
        <v>109</v>
      </c>
      <c r="T37" s="188" t="s">
        <v>110</v>
      </c>
      <c r="U37" s="188" t="s">
        <v>111</v>
      </c>
      <c r="V37" s="188" t="s">
        <v>112</v>
      </c>
      <c r="W37" s="188" t="s">
        <v>113</v>
      </c>
      <c r="X37" s="188" t="s">
        <v>114</v>
      </c>
      <c r="Y37" s="184" t="s">
        <v>116</v>
      </c>
      <c r="Z37" s="287"/>
      <c r="AA37" s="292"/>
      <c r="AB37" s="314" t="s">
        <v>174</v>
      </c>
      <c r="AC37" s="315"/>
    </row>
    <row r="38" spans="2:30" ht="25" customHeight="1" x14ac:dyDescent="0.2">
      <c r="B38" s="214" t="str">
        <f>IF(H38="","",Z38)</f>
        <v/>
      </c>
      <c r="C38" s="23">
        <v>1</v>
      </c>
      <c r="D38" s="201"/>
      <c r="E38" s="189"/>
      <c r="F38" s="190"/>
      <c r="G38" s="250"/>
      <c r="H38" s="203"/>
      <c r="I38" s="203"/>
      <c r="J38" s="204"/>
      <c r="K38" s="191"/>
      <c r="L38" s="192"/>
      <c r="M38" s="293"/>
      <c r="N38" s="294"/>
      <c r="O38" s="185" t="str">
        <f>IF(J38="","",$E$1-J38)</f>
        <v/>
      </c>
      <c r="P38" s="185" t="str">
        <f>IF(J38="","",(IF($M38="",IF($O38&lt;35,19,""),M38)))</f>
        <v/>
      </c>
      <c r="Q38" s="185" t="str">
        <f>IF(J38="","",IF($M38="",IF(AND($O38&gt;=35,$O38&lt;40),35,""),""))</f>
        <v/>
      </c>
      <c r="R38" s="185" t="str">
        <f>IF(J38="","",IF($M38="",IF(AND($O38&gt;=40,$O38&lt;45),40,""),""))</f>
        <v/>
      </c>
      <c r="S38" s="185" t="str">
        <f>IF(J38="","",IF($M38="",IF(AND($O38&gt;=45,$O38&lt;50),45,""),""))</f>
        <v/>
      </c>
      <c r="T38" s="185" t="str">
        <f>IF(J38="","",IF($M38="",IF(AND($O38&gt;=50,$O38&lt;55),50,""),""))</f>
        <v/>
      </c>
      <c r="U38" s="185" t="str">
        <f>IF(J38="","",IF($M38="",IF(AND($O38&gt;=55,$O38&lt;60),55,""),""))</f>
        <v/>
      </c>
      <c r="V38" s="185" t="str">
        <f>IF(J38="","",IF($M38="",IF(AND($O38&gt;=60,$O38&lt;65),60,""),""))</f>
        <v/>
      </c>
      <c r="W38" s="185" t="str">
        <f>IF(J38="","",IF($M38="",IF(AND($O38&gt;=65,$O38&lt;70),65,""),""))</f>
        <v/>
      </c>
      <c r="X38" s="185" t="str">
        <f>IF(J38="","",IF($M38="",IF($O38&gt;=70,70,""),""))</f>
        <v/>
      </c>
      <c r="Y38" s="185" t="str">
        <f>IF(H38="","",IF(P38="",CONCATENATE(H38,SUM(P38:X38)),CONCATENATE(H38,P38)))</f>
        <v/>
      </c>
      <c r="Z38" s="185" t="str">
        <f>IF(Y38="","",VLOOKUP(Y38,$I$7:$J$32,2,FALSE))</f>
        <v/>
      </c>
      <c r="AA38" s="242"/>
      <c r="AB38" s="316"/>
      <c r="AC38" s="317"/>
    </row>
    <row r="39" spans="2:30" ht="25" customHeight="1" x14ac:dyDescent="0.2">
      <c r="B39" s="215" t="str">
        <f t="shared" ref="B39:B57" si="2">IF(H39="","",Z39)</f>
        <v/>
      </c>
      <c r="C39" s="29">
        <v>2</v>
      </c>
      <c r="D39" s="205"/>
      <c r="E39" s="193"/>
      <c r="F39" s="194"/>
      <c r="G39" s="251"/>
      <c r="H39" s="207"/>
      <c r="I39" s="207"/>
      <c r="J39" s="208"/>
      <c r="K39" s="195"/>
      <c r="L39" s="196"/>
      <c r="M39" s="295"/>
      <c r="N39" s="296"/>
      <c r="O39" s="186" t="str">
        <f t="shared" ref="O39:O57" si="3">IF(J39="","",$E$1-J39)</f>
        <v/>
      </c>
      <c r="P39" s="186" t="str">
        <f t="shared" ref="P39:P57" si="4">IF(J39="","",(IF($M39="",IF($O39&lt;35,19,""),M39)))</f>
        <v/>
      </c>
      <c r="Q39" s="186" t="str">
        <f t="shared" ref="Q39:Q57" si="5">IF(J39="","",IF($M39="",IF(AND($O39&gt;=35,$O39&lt;40),35,""),""))</f>
        <v/>
      </c>
      <c r="R39" s="186" t="str">
        <f t="shared" ref="R39:R57" si="6">IF(J39="","",IF($M39="",IF(AND($O39&gt;=40,$O39&lt;45),40,""),""))</f>
        <v/>
      </c>
      <c r="S39" s="186" t="str">
        <f t="shared" ref="S39:S57" si="7">IF(J39="","",IF($M39="",IF(AND($O39&gt;=45,$O39&lt;50),45,""),""))</f>
        <v/>
      </c>
      <c r="T39" s="186" t="str">
        <f t="shared" ref="T39:T57" si="8">IF(J39="","",IF($M39="",IF(AND($O39&gt;=50,$O39&lt;55),50,""),""))</f>
        <v/>
      </c>
      <c r="U39" s="186" t="str">
        <f t="shared" ref="U39:U57" si="9">IF(J39="","",IF($M39="",IF(AND($O39&gt;=55,$O39&lt;60),55,""),""))</f>
        <v/>
      </c>
      <c r="V39" s="186" t="str">
        <f t="shared" ref="V39:V57" si="10">IF(J39="","",IF($M39="",IF(AND($O39&gt;=60,$O39&lt;65),60,""),""))</f>
        <v/>
      </c>
      <c r="W39" s="186" t="str">
        <f t="shared" ref="W39:W57" si="11">IF(J39="","",IF($M39="",IF(AND($O39&gt;=65,$O39&lt;70),65,""),""))</f>
        <v/>
      </c>
      <c r="X39" s="186" t="str">
        <f t="shared" ref="X39:X57" si="12">IF(J39="","",IF($M39="",IF($O39&gt;=70,70,""),""))</f>
        <v/>
      </c>
      <c r="Y39" s="186" t="str">
        <f t="shared" ref="Y39:Y57" si="13">IF(H39="","",IF(P39="",CONCATENATE(H39,SUM(P39:X39)),CONCATENATE(H39,P39)))</f>
        <v/>
      </c>
      <c r="Z39" s="186" t="str">
        <f>IF(Y39="","",VLOOKUP(Y39,$I$7:$J$32,2,FALSE))</f>
        <v/>
      </c>
      <c r="AA39" s="243"/>
      <c r="AB39" s="300"/>
      <c r="AC39" s="301"/>
    </row>
    <row r="40" spans="2:30" ht="25" customHeight="1" x14ac:dyDescent="0.2">
      <c r="B40" s="215" t="str">
        <f t="shared" si="2"/>
        <v/>
      </c>
      <c r="C40" s="29">
        <v>3</v>
      </c>
      <c r="D40" s="205"/>
      <c r="E40" s="193"/>
      <c r="F40" s="194"/>
      <c r="G40" s="251"/>
      <c r="H40" s="207"/>
      <c r="I40" s="207"/>
      <c r="J40" s="208"/>
      <c r="K40" s="195"/>
      <c r="L40" s="196"/>
      <c r="M40" s="295"/>
      <c r="N40" s="296"/>
      <c r="O40" s="186" t="str">
        <f t="shared" si="3"/>
        <v/>
      </c>
      <c r="P40" s="186" t="str">
        <f t="shared" si="4"/>
        <v/>
      </c>
      <c r="Q40" s="186" t="str">
        <f t="shared" si="5"/>
        <v/>
      </c>
      <c r="R40" s="186" t="str">
        <f t="shared" si="6"/>
        <v/>
      </c>
      <c r="S40" s="186" t="str">
        <f t="shared" si="7"/>
        <v/>
      </c>
      <c r="T40" s="186" t="str">
        <f t="shared" si="8"/>
        <v/>
      </c>
      <c r="U40" s="186" t="str">
        <f t="shared" si="9"/>
        <v/>
      </c>
      <c r="V40" s="186" t="str">
        <f t="shared" si="10"/>
        <v/>
      </c>
      <c r="W40" s="186" t="str">
        <f t="shared" si="11"/>
        <v/>
      </c>
      <c r="X40" s="186" t="str">
        <f t="shared" si="12"/>
        <v/>
      </c>
      <c r="Y40" s="186" t="str">
        <f t="shared" si="13"/>
        <v/>
      </c>
      <c r="Z40" s="186" t="str">
        <f>IF(Y40="","",VLOOKUP(Y40,$I$7:$J$32,2,FALSE))</f>
        <v/>
      </c>
      <c r="AA40" s="243"/>
      <c r="AB40" s="300"/>
      <c r="AC40" s="301"/>
    </row>
    <row r="41" spans="2:30" ht="25" customHeight="1" x14ac:dyDescent="0.2">
      <c r="B41" s="215" t="str">
        <f t="shared" si="2"/>
        <v/>
      </c>
      <c r="C41" s="29">
        <v>4</v>
      </c>
      <c r="D41" s="205"/>
      <c r="E41" s="193"/>
      <c r="F41" s="194"/>
      <c r="G41" s="251"/>
      <c r="H41" s="207"/>
      <c r="I41" s="207"/>
      <c r="J41" s="208"/>
      <c r="K41" s="195"/>
      <c r="L41" s="196"/>
      <c r="M41" s="295"/>
      <c r="N41" s="296"/>
      <c r="O41" s="186" t="str">
        <f t="shared" si="3"/>
        <v/>
      </c>
      <c r="P41" s="186" t="str">
        <f t="shared" si="4"/>
        <v/>
      </c>
      <c r="Q41" s="186" t="str">
        <f t="shared" si="5"/>
        <v/>
      </c>
      <c r="R41" s="186" t="str">
        <f t="shared" si="6"/>
        <v/>
      </c>
      <c r="S41" s="186" t="str">
        <f t="shared" si="7"/>
        <v/>
      </c>
      <c r="T41" s="186" t="str">
        <f t="shared" si="8"/>
        <v/>
      </c>
      <c r="U41" s="186" t="str">
        <f t="shared" si="9"/>
        <v/>
      </c>
      <c r="V41" s="186" t="str">
        <f t="shared" si="10"/>
        <v/>
      </c>
      <c r="W41" s="186" t="str">
        <f t="shared" si="11"/>
        <v/>
      </c>
      <c r="X41" s="186" t="str">
        <f t="shared" si="12"/>
        <v/>
      </c>
      <c r="Y41" s="186" t="str">
        <f t="shared" si="13"/>
        <v/>
      </c>
      <c r="Z41" s="186" t="str">
        <f>IF(Y41="","",VLOOKUP(Y41,$I$7:$J$32,2,FALSE))</f>
        <v/>
      </c>
      <c r="AA41" s="243"/>
      <c r="AB41" s="300"/>
      <c r="AC41" s="301"/>
    </row>
    <row r="42" spans="2:30" ht="25" customHeight="1" x14ac:dyDescent="0.2">
      <c r="B42" s="215" t="str">
        <f t="shared" si="2"/>
        <v/>
      </c>
      <c r="C42" s="29">
        <v>5</v>
      </c>
      <c r="D42" s="205"/>
      <c r="E42" s="193"/>
      <c r="F42" s="194"/>
      <c r="G42" s="251"/>
      <c r="H42" s="207"/>
      <c r="I42" s="207"/>
      <c r="J42" s="208"/>
      <c r="K42" s="195"/>
      <c r="L42" s="196"/>
      <c r="M42" s="295"/>
      <c r="N42" s="296"/>
      <c r="O42" s="186" t="str">
        <f t="shared" si="3"/>
        <v/>
      </c>
      <c r="P42" s="186" t="str">
        <f t="shared" si="4"/>
        <v/>
      </c>
      <c r="Q42" s="186" t="str">
        <f t="shared" si="5"/>
        <v/>
      </c>
      <c r="R42" s="186" t="str">
        <f t="shared" si="6"/>
        <v/>
      </c>
      <c r="S42" s="186" t="str">
        <f t="shared" si="7"/>
        <v/>
      </c>
      <c r="T42" s="186" t="str">
        <f t="shared" si="8"/>
        <v/>
      </c>
      <c r="U42" s="186" t="str">
        <f t="shared" si="9"/>
        <v/>
      </c>
      <c r="V42" s="186" t="str">
        <f t="shared" si="10"/>
        <v/>
      </c>
      <c r="W42" s="186" t="str">
        <f t="shared" si="11"/>
        <v/>
      </c>
      <c r="X42" s="186" t="str">
        <f t="shared" si="12"/>
        <v/>
      </c>
      <c r="Y42" s="186" t="str">
        <f t="shared" si="13"/>
        <v/>
      </c>
      <c r="Z42" s="186" t="str">
        <f>IF(Y42="","",VLOOKUP(Y42,$I$7:$J$32,2,FALSE))</f>
        <v/>
      </c>
      <c r="AA42" s="243"/>
      <c r="AB42" s="300"/>
      <c r="AC42" s="301"/>
    </row>
    <row r="43" spans="2:30" ht="25" customHeight="1" x14ac:dyDescent="0.2">
      <c r="B43" s="215" t="str">
        <f t="shared" si="2"/>
        <v/>
      </c>
      <c r="C43" s="29">
        <v>6</v>
      </c>
      <c r="D43" s="205"/>
      <c r="E43" s="193"/>
      <c r="F43" s="194"/>
      <c r="G43" s="251"/>
      <c r="H43" s="207"/>
      <c r="I43" s="207"/>
      <c r="J43" s="208"/>
      <c r="K43" s="195"/>
      <c r="L43" s="196"/>
      <c r="M43" s="295"/>
      <c r="N43" s="296"/>
      <c r="O43" s="186" t="str">
        <f t="shared" si="3"/>
        <v/>
      </c>
      <c r="P43" s="186" t="str">
        <f t="shared" si="4"/>
        <v/>
      </c>
      <c r="Q43" s="186" t="str">
        <f t="shared" si="5"/>
        <v/>
      </c>
      <c r="R43" s="186" t="str">
        <f t="shared" si="6"/>
        <v/>
      </c>
      <c r="S43" s="186" t="str">
        <f t="shared" si="7"/>
        <v/>
      </c>
      <c r="T43" s="186" t="str">
        <f t="shared" si="8"/>
        <v/>
      </c>
      <c r="U43" s="186" t="str">
        <f t="shared" si="9"/>
        <v/>
      </c>
      <c r="V43" s="186" t="str">
        <f t="shared" si="10"/>
        <v/>
      </c>
      <c r="W43" s="186" t="str">
        <f t="shared" si="11"/>
        <v/>
      </c>
      <c r="X43" s="186" t="str">
        <f t="shared" si="12"/>
        <v/>
      </c>
      <c r="Y43" s="186" t="str">
        <f t="shared" si="13"/>
        <v/>
      </c>
      <c r="Z43" s="186" t="str">
        <f t="shared" ref="Z43:Z57" si="14">IF(Y43="","",VLOOKUP(Y43,$I$7:$J$32,2,FALSE))</f>
        <v/>
      </c>
      <c r="AA43" s="243"/>
      <c r="AB43" s="300"/>
      <c r="AC43" s="301"/>
    </row>
    <row r="44" spans="2:30" ht="25" customHeight="1" x14ac:dyDescent="0.2">
      <c r="B44" s="215" t="str">
        <f t="shared" si="2"/>
        <v/>
      </c>
      <c r="C44" s="29">
        <v>7</v>
      </c>
      <c r="D44" s="205"/>
      <c r="E44" s="193"/>
      <c r="F44" s="194"/>
      <c r="G44" s="251"/>
      <c r="H44" s="207"/>
      <c r="I44" s="207"/>
      <c r="J44" s="208"/>
      <c r="K44" s="195"/>
      <c r="L44" s="196"/>
      <c r="M44" s="295"/>
      <c r="N44" s="296"/>
      <c r="O44" s="186" t="str">
        <f t="shared" si="3"/>
        <v/>
      </c>
      <c r="P44" s="186" t="str">
        <f t="shared" si="4"/>
        <v/>
      </c>
      <c r="Q44" s="186" t="str">
        <f t="shared" si="5"/>
        <v/>
      </c>
      <c r="R44" s="186" t="str">
        <f t="shared" si="6"/>
        <v/>
      </c>
      <c r="S44" s="186" t="str">
        <f t="shared" si="7"/>
        <v/>
      </c>
      <c r="T44" s="186" t="str">
        <f t="shared" si="8"/>
        <v/>
      </c>
      <c r="U44" s="186" t="str">
        <f t="shared" si="9"/>
        <v/>
      </c>
      <c r="V44" s="186" t="str">
        <f t="shared" si="10"/>
        <v/>
      </c>
      <c r="W44" s="186" t="str">
        <f t="shared" si="11"/>
        <v/>
      </c>
      <c r="X44" s="186" t="str">
        <f t="shared" si="12"/>
        <v/>
      </c>
      <c r="Y44" s="186" t="str">
        <f t="shared" si="13"/>
        <v/>
      </c>
      <c r="Z44" s="186" t="str">
        <f t="shared" si="14"/>
        <v/>
      </c>
      <c r="AA44" s="243"/>
      <c r="AB44" s="300"/>
      <c r="AC44" s="301"/>
      <c r="AD44" s="27"/>
    </row>
    <row r="45" spans="2:30" ht="25" customHeight="1" x14ac:dyDescent="0.2">
      <c r="B45" s="215" t="str">
        <f t="shared" si="2"/>
        <v/>
      </c>
      <c r="C45" s="29">
        <v>8</v>
      </c>
      <c r="D45" s="205"/>
      <c r="E45" s="193"/>
      <c r="F45" s="194"/>
      <c r="G45" s="251"/>
      <c r="H45" s="207"/>
      <c r="I45" s="207"/>
      <c r="J45" s="208"/>
      <c r="K45" s="195"/>
      <c r="L45" s="196"/>
      <c r="M45" s="295"/>
      <c r="N45" s="296"/>
      <c r="O45" s="186" t="str">
        <f t="shared" si="3"/>
        <v/>
      </c>
      <c r="P45" s="186" t="str">
        <f t="shared" si="4"/>
        <v/>
      </c>
      <c r="Q45" s="186" t="str">
        <f t="shared" si="5"/>
        <v/>
      </c>
      <c r="R45" s="186" t="str">
        <f t="shared" si="6"/>
        <v/>
      </c>
      <c r="S45" s="186" t="str">
        <f t="shared" si="7"/>
        <v/>
      </c>
      <c r="T45" s="186" t="str">
        <f t="shared" si="8"/>
        <v/>
      </c>
      <c r="U45" s="186" t="str">
        <f t="shared" si="9"/>
        <v/>
      </c>
      <c r="V45" s="186" t="str">
        <f t="shared" si="10"/>
        <v/>
      </c>
      <c r="W45" s="186" t="str">
        <f t="shared" si="11"/>
        <v/>
      </c>
      <c r="X45" s="186" t="str">
        <f t="shared" si="12"/>
        <v/>
      </c>
      <c r="Y45" s="186" t="str">
        <f t="shared" si="13"/>
        <v/>
      </c>
      <c r="Z45" s="186" t="str">
        <f t="shared" si="14"/>
        <v/>
      </c>
      <c r="AA45" s="243"/>
      <c r="AB45" s="300"/>
      <c r="AC45" s="301"/>
    </row>
    <row r="46" spans="2:30" ht="25" customHeight="1" x14ac:dyDescent="0.2">
      <c r="B46" s="215" t="str">
        <f t="shared" si="2"/>
        <v/>
      </c>
      <c r="C46" s="29">
        <v>9</v>
      </c>
      <c r="D46" s="205"/>
      <c r="E46" s="193"/>
      <c r="F46" s="194"/>
      <c r="G46" s="251"/>
      <c r="H46" s="207"/>
      <c r="I46" s="207"/>
      <c r="J46" s="208"/>
      <c r="K46" s="195"/>
      <c r="L46" s="196"/>
      <c r="M46" s="295"/>
      <c r="N46" s="296"/>
      <c r="O46" s="186" t="str">
        <f t="shared" si="3"/>
        <v/>
      </c>
      <c r="P46" s="186" t="str">
        <f t="shared" si="4"/>
        <v/>
      </c>
      <c r="Q46" s="186" t="str">
        <f t="shared" si="5"/>
        <v/>
      </c>
      <c r="R46" s="186" t="str">
        <f t="shared" si="6"/>
        <v/>
      </c>
      <c r="S46" s="186" t="str">
        <f t="shared" si="7"/>
        <v/>
      </c>
      <c r="T46" s="186" t="str">
        <f t="shared" si="8"/>
        <v/>
      </c>
      <c r="U46" s="186" t="str">
        <f t="shared" si="9"/>
        <v/>
      </c>
      <c r="V46" s="186" t="str">
        <f t="shared" si="10"/>
        <v/>
      </c>
      <c r="W46" s="186" t="str">
        <f t="shared" si="11"/>
        <v/>
      </c>
      <c r="X46" s="186" t="str">
        <f t="shared" si="12"/>
        <v/>
      </c>
      <c r="Y46" s="186" t="str">
        <f t="shared" si="13"/>
        <v/>
      </c>
      <c r="Z46" s="186" t="str">
        <f t="shared" si="14"/>
        <v/>
      </c>
      <c r="AA46" s="243"/>
      <c r="AB46" s="300"/>
      <c r="AC46" s="301"/>
    </row>
    <row r="47" spans="2:30" ht="25" customHeight="1" x14ac:dyDescent="0.2">
      <c r="B47" s="215" t="str">
        <f t="shared" si="2"/>
        <v/>
      </c>
      <c r="C47" s="29">
        <v>10</v>
      </c>
      <c r="D47" s="205"/>
      <c r="E47" s="193"/>
      <c r="F47" s="194"/>
      <c r="G47" s="251"/>
      <c r="H47" s="207"/>
      <c r="I47" s="207"/>
      <c r="J47" s="208"/>
      <c r="K47" s="195"/>
      <c r="L47" s="196"/>
      <c r="M47" s="295"/>
      <c r="N47" s="296"/>
      <c r="O47" s="186" t="str">
        <f t="shared" si="3"/>
        <v/>
      </c>
      <c r="P47" s="186" t="str">
        <f t="shared" si="4"/>
        <v/>
      </c>
      <c r="Q47" s="186" t="str">
        <f t="shared" si="5"/>
        <v/>
      </c>
      <c r="R47" s="186" t="str">
        <f t="shared" si="6"/>
        <v/>
      </c>
      <c r="S47" s="186" t="str">
        <f t="shared" si="7"/>
        <v/>
      </c>
      <c r="T47" s="186" t="str">
        <f t="shared" si="8"/>
        <v/>
      </c>
      <c r="U47" s="186" t="str">
        <f t="shared" si="9"/>
        <v/>
      </c>
      <c r="V47" s="186" t="str">
        <f t="shared" si="10"/>
        <v/>
      </c>
      <c r="W47" s="186" t="str">
        <f t="shared" si="11"/>
        <v/>
      </c>
      <c r="X47" s="186" t="str">
        <f t="shared" si="12"/>
        <v/>
      </c>
      <c r="Y47" s="186" t="str">
        <f t="shared" si="13"/>
        <v/>
      </c>
      <c r="Z47" s="186" t="str">
        <f t="shared" si="14"/>
        <v/>
      </c>
      <c r="AA47" s="243"/>
      <c r="AB47" s="300"/>
      <c r="AC47" s="301"/>
    </row>
    <row r="48" spans="2:30" ht="25" customHeight="1" x14ac:dyDescent="0.2">
      <c r="B48" s="215" t="str">
        <f t="shared" si="2"/>
        <v/>
      </c>
      <c r="C48" s="29">
        <v>11</v>
      </c>
      <c r="D48" s="205"/>
      <c r="E48" s="193"/>
      <c r="F48" s="194"/>
      <c r="G48" s="251"/>
      <c r="H48" s="207"/>
      <c r="I48" s="207"/>
      <c r="J48" s="208"/>
      <c r="K48" s="195"/>
      <c r="L48" s="196"/>
      <c r="M48" s="295"/>
      <c r="N48" s="296"/>
      <c r="O48" s="186" t="str">
        <f t="shared" si="3"/>
        <v/>
      </c>
      <c r="P48" s="186" t="str">
        <f t="shared" si="4"/>
        <v/>
      </c>
      <c r="Q48" s="186" t="str">
        <f t="shared" si="5"/>
        <v/>
      </c>
      <c r="R48" s="186" t="str">
        <f t="shared" si="6"/>
        <v/>
      </c>
      <c r="S48" s="186" t="str">
        <f t="shared" si="7"/>
        <v/>
      </c>
      <c r="T48" s="186" t="str">
        <f t="shared" si="8"/>
        <v/>
      </c>
      <c r="U48" s="186" t="str">
        <f t="shared" si="9"/>
        <v/>
      </c>
      <c r="V48" s="186" t="str">
        <f t="shared" si="10"/>
        <v/>
      </c>
      <c r="W48" s="186" t="str">
        <f t="shared" si="11"/>
        <v/>
      </c>
      <c r="X48" s="186" t="str">
        <f t="shared" si="12"/>
        <v/>
      </c>
      <c r="Y48" s="186" t="str">
        <f t="shared" si="13"/>
        <v/>
      </c>
      <c r="Z48" s="186" t="str">
        <f t="shared" si="14"/>
        <v/>
      </c>
      <c r="AA48" s="243"/>
      <c r="AB48" s="300"/>
      <c r="AC48" s="301"/>
    </row>
    <row r="49" spans="2:29" ht="25" customHeight="1" x14ac:dyDescent="0.2">
      <c r="B49" s="215" t="str">
        <f t="shared" si="2"/>
        <v/>
      </c>
      <c r="C49" s="29">
        <v>12</v>
      </c>
      <c r="D49" s="205"/>
      <c r="E49" s="193"/>
      <c r="F49" s="194"/>
      <c r="G49" s="251"/>
      <c r="H49" s="207"/>
      <c r="I49" s="207"/>
      <c r="J49" s="208"/>
      <c r="K49" s="195"/>
      <c r="L49" s="196"/>
      <c r="M49" s="295"/>
      <c r="N49" s="296"/>
      <c r="O49" s="186" t="str">
        <f t="shared" si="3"/>
        <v/>
      </c>
      <c r="P49" s="186" t="str">
        <f t="shared" si="4"/>
        <v/>
      </c>
      <c r="Q49" s="186" t="str">
        <f t="shared" si="5"/>
        <v/>
      </c>
      <c r="R49" s="186" t="str">
        <f t="shared" si="6"/>
        <v/>
      </c>
      <c r="S49" s="186" t="str">
        <f t="shared" si="7"/>
        <v/>
      </c>
      <c r="T49" s="186" t="str">
        <f t="shared" si="8"/>
        <v/>
      </c>
      <c r="U49" s="186" t="str">
        <f t="shared" si="9"/>
        <v/>
      </c>
      <c r="V49" s="186" t="str">
        <f t="shared" si="10"/>
        <v/>
      </c>
      <c r="W49" s="186" t="str">
        <f t="shared" si="11"/>
        <v/>
      </c>
      <c r="X49" s="186" t="str">
        <f t="shared" si="12"/>
        <v/>
      </c>
      <c r="Y49" s="186" t="str">
        <f t="shared" si="13"/>
        <v/>
      </c>
      <c r="Z49" s="186" t="str">
        <f t="shared" si="14"/>
        <v/>
      </c>
      <c r="AA49" s="243"/>
      <c r="AB49" s="300"/>
      <c r="AC49" s="301"/>
    </row>
    <row r="50" spans="2:29" ht="25" customHeight="1" x14ac:dyDescent="0.2">
      <c r="B50" s="215" t="str">
        <f t="shared" si="2"/>
        <v/>
      </c>
      <c r="C50" s="29">
        <v>13</v>
      </c>
      <c r="D50" s="205"/>
      <c r="E50" s="193"/>
      <c r="F50" s="194"/>
      <c r="G50" s="251"/>
      <c r="H50" s="207"/>
      <c r="I50" s="207"/>
      <c r="J50" s="208"/>
      <c r="K50" s="195"/>
      <c r="L50" s="196"/>
      <c r="M50" s="295"/>
      <c r="N50" s="296"/>
      <c r="O50" s="186" t="str">
        <f t="shared" si="3"/>
        <v/>
      </c>
      <c r="P50" s="186" t="str">
        <f t="shared" si="4"/>
        <v/>
      </c>
      <c r="Q50" s="186" t="str">
        <f t="shared" si="5"/>
        <v/>
      </c>
      <c r="R50" s="186" t="str">
        <f t="shared" si="6"/>
        <v/>
      </c>
      <c r="S50" s="186" t="str">
        <f t="shared" si="7"/>
        <v/>
      </c>
      <c r="T50" s="186" t="str">
        <f t="shared" si="8"/>
        <v/>
      </c>
      <c r="U50" s="186" t="str">
        <f t="shared" si="9"/>
        <v/>
      </c>
      <c r="V50" s="186" t="str">
        <f t="shared" si="10"/>
        <v/>
      </c>
      <c r="W50" s="186" t="str">
        <f t="shared" si="11"/>
        <v/>
      </c>
      <c r="X50" s="186" t="str">
        <f t="shared" si="12"/>
        <v/>
      </c>
      <c r="Y50" s="186" t="str">
        <f t="shared" si="13"/>
        <v/>
      </c>
      <c r="Z50" s="186" t="str">
        <f t="shared" si="14"/>
        <v/>
      </c>
      <c r="AA50" s="243"/>
      <c r="AB50" s="300"/>
      <c r="AC50" s="301"/>
    </row>
    <row r="51" spans="2:29" ht="25" customHeight="1" x14ac:dyDescent="0.2">
      <c r="B51" s="215" t="str">
        <f t="shared" si="2"/>
        <v/>
      </c>
      <c r="C51" s="29">
        <v>14</v>
      </c>
      <c r="D51" s="205"/>
      <c r="E51" s="193"/>
      <c r="F51" s="194"/>
      <c r="G51" s="251"/>
      <c r="H51" s="207"/>
      <c r="I51" s="207"/>
      <c r="J51" s="208"/>
      <c r="K51" s="195"/>
      <c r="L51" s="196"/>
      <c r="M51" s="295"/>
      <c r="N51" s="296"/>
      <c r="O51" s="186" t="str">
        <f t="shared" si="3"/>
        <v/>
      </c>
      <c r="P51" s="186" t="str">
        <f t="shared" si="4"/>
        <v/>
      </c>
      <c r="Q51" s="186" t="str">
        <f t="shared" si="5"/>
        <v/>
      </c>
      <c r="R51" s="186" t="str">
        <f t="shared" si="6"/>
        <v/>
      </c>
      <c r="S51" s="186" t="str">
        <f t="shared" si="7"/>
        <v/>
      </c>
      <c r="T51" s="186" t="str">
        <f t="shared" si="8"/>
        <v/>
      </c>
      <c r="U51" s="186" t="str">
        <f t="shared" si="9"/>
        <v/>
      </c>
      <c r="V51" s="186" t="str">
        <f t="shared" si="10"/>
        <v/>
      </c>
      <c r="W51" s="186" t="str">
        <f t="shared" si="11"/>
        <v/>
      </c>
      <c r="X51" s="186" t="str">
        <f t="shared" si="12"/>
        <v/>
      </c>
      <c r="Y51" s="186" t="str">
        <f t="shared" si="13"/>
        <v/>
      </c>
      <c r="Z51" s="186" t="str">
        <f t="shared" si="14"/>
        <v/>
      </c>
      <c r="AA51" s="243"/>
      <c r="AB51" s="300"/>
      <c r="AC51" s="301"/>
    </row>
    <row r="52" spans="2:29" ht="25" customHeight="1" x14ac:dyDescent="0.2">
      <c r="B52" s="215" t="str">
        <f t="shared" si="2"/>
        <v/>
      </c>
      <c r="C52" s="29">
        <v>15</v>
      </c>
      <c r="D52" s="205"/>
      <c r="E52" s="193"/>
      <c r="F52" s="194"/>
      <c r="G52" s="251"/>
      <c r="H52" s="207"/>
      <c r="I52" s="207"/>
      <c r="J52" s="208"/>
      <c r="K52" s="195"/>
      <c r="L52" s="196"/>
      <c r="M52" s="295"/>
      <c r="N52" s="296"/>
      <c r="O52" s="186" t="str">
        <f t="shared" si="3"/>
        <v/>
      </c>
      <c r="P52" s="186" t="str">
        <f t="shared" si="4"/>
        <v/>
      </c>
      <c r="Q52" s="186" t="str">
        <f t="shared" si="5"/>
        <v/>
      </c>
      <c r="R52" s="186" t="str">
        <f t="shared" si="6"/>
        <v/>
      </c>
      <c r="S52" s="186" t="str">
        <f t="shared" si="7"/>
        <v/>
      </c>
      <c r="T52" s="186" t="str">
        <f t="shared" si="8"/>
        <v/>
      </c>
      <c r="U52" s="186" t="str">
        <f t="shared" si="9"/>
        <v/>
      </c>
      <c r="V52" s="186" t="str">
        <f t="shared" si="10"/>
        <v/>
      </c>
      <c r="W52" s="186" t="str">
        <f t="shared" si="11"/>
        <v/>
      </c>
      <c r="X52" s="186" t="str">
        <f t="shared" si="12"/>
        <v/>
      </c>
      <c r="Y52" s="186" t="str">
        <f t="shared" si="13"/>
        <v/>
      </c>
      <c r="Z52" s="186" t="str">
        <f t="shared" si="14"/>
        <v/>
      </c>
      <c r="AA52" s="243"/>
      <c r="AB52" s="300"/>
      <c r="AC52" s="301"/>
    </row>
    <row r="53" spans="2:29" ht="25" customHeight="1" x14ac:dyDescent="0.2">
      <c r="B53" s="215" t="str">
        <f t="shared" si="2"/>
        <v/>
      </c>
      <c r="C53" s="29">
        <v>16</v>
      </c>
      <c r="D53" s="205"/>
      <c r="E53" s="193"/>
      <c r="F53" s="194"/>
      <c r="G53" s="251"/>
      <c r="H53" s="207"/>
      <c r="I53" s="207"/>
      <c r="J53" s="208"/>
      <c r="K53" s="195"/>
      <c r="L53" s="196"/>
      <c r="M53" s="295"/>
      <c r="N53" s="296"/>
      <c r="O53" s="186" t="str">
        <f t="shared" si="3"/>
        <v/>
      </c>
      <c r="P53" s="186" t="str">
        <f t="shared" si="4"/>
        <v/>
      </c>
      <c r="Q53" s="186" t="str">
        <f t="shared" si="5"/>
        <v/>
      </c>
      <c r="R53" s="186" t="str">
        <f t="shared" si="6"/>
        <v/>
      </c>
      <c r="S53" s="186" t="str">
        <f t="shared" si="7"/>
        <v/>
      </c>
      <c r="T53" s="186" t="str">
        <f t="shared" si="8"/>
        <v/>
      </c>
      <c r="U53" s="186" t="str">
        <f t="shared" si="9"/>
        <v/>
      </c>
      <c r="V53" s="186" t="str">
        <f t="shared" si="10"/>
        <v/>
      </c>
      <c r="W53" s="186" t="str">
        <f t="shared" si="11"/>
        <v/>
      </c>
      <c r="X53" s="186" t="str">
        <f t="shared" si="12"/>
        <v/>
      </c>
      <c r="Y53" s="186" t="str">
        <f t="shared" si="13"/>
        <v/>
      </c>
      <c r="Z53" s="186" t="str">
        <f t="shared" si="14"/>
        <v/>
      </c>
      <c r="AA53" s="243"/>
      <c r="AB53" s="300"/>
      <c r="AC53" s="301"/>
    </row>
    <row r="54" spans="2:29" ht="25" customHeight="1" x14ac:dyDescent="0.2">
      <c r="B54" s="215" t="str">
        <f t="shared" si="2"/>
        <v/>
      </c>
      <c r="C54" s="29">
        <v>17</v>
      </c>
      <c r="D54" s="205"/>
      <c r="E54" s="193"/>
      <c r="F54" s="194"/>
      <c r="G54" s="251"/>
      <c r="H54" s="207"/>
      <c r="I54" s="207"/>
      <c r="J54" s="208"/>
      <c r="K54" s="195"/>
      <c r="L54" s="196"/>
      <c r="M54" s="295"/>
      <c r="N54" s="296"/>
      <c r="O54" s="186" t="str">
        <f t="shared" si="3"/>
        <v/>
      </c>
      <c r="P54" s="186" t="str">
        <f t="shared" si="4"/>
        <v/>
      </c>
      <c r="Q54" s="186" t="str">
        <f t="shared" si="5"/>
        <v/>
      </c>
      <c r="R54" s="186" t="str">
        <f t="shared" si="6"/>
        <v/>
      </c>
      <c r="S54" s="186" t="str">
        <f t="shared" si="7"/>
        <v/>
      </c>
      <c r="T54" s="186" t="str">
        <f t="shared" si="8"/>
        <v/>
      </c>
      <c r="U54" s="186" t="str">
        <f t="shared" si="9"/>
        <v/>
      </c>
      <c r="V54" s="186" t="str">
        <f t="shared" si="10"/>
        <v/>
      </c>
      <c r="W54" s="186" t="str">
        <f t="shared" si="11"/>
        <v/>
      </c>
      <c r="X54" s="186" t="str">
        <f t="shared" si="12"/>
        <v/>
      </c>
      <c r="Y54" s="186" t="str">
        <f t="shared" si="13"/>
        <v/>
      </c>
      <c r="Z54" s="186" t="str">
        <f t="shared" si="14"/>
        <v/>
      </c>
      <c r="AA54" s="243"/>
      <c r="AB54" s="300"/>
      <c r="AC54" s="301"/>
    </row>
    <row r="55" spans="2:29" ht="25" customHeight="1" x14ac:dyDescent="0.2">
      <c r="B55" s="215" t="str">
        <f t="shared" si="2"/>
        <v/>
      </c>
      <c r="C55" s="29">
        <v>18</v>
      </c>
      <c r="D55" s="205"/>
      <c r="E55" s="193"/>
      <c r="F55" s="194"/>
      <c r="G55" s="251"/>
      <c r="H55" s="207"/>
      <c r="I55" s="207"/>
      <c r="J55" s="208"/>
      <c r="K55" s="195"/>
      <c r="L55" s="196"/>
      <c r="M55" s="295"/>
      <c r="N55" s="296"/>
      <c r="O55" s="186" t="str">
        <f t="shared" si="3"/>
        <v/>
      </c>
      <c r="P55" s="186" t="str">
        <f t="shared" si="4"/>
        <v/>
      </c>
      <c r="Q55" s="186" t="str">
        <f t="shared" si="5"/>
        <v/>
      </c>
      <c r="R55" s="186" t="str">
        <f t="shared" si="6"/>
        <v/>
      </c>
      <c r="S55" s="186" t="str">
        <f t="shared" si="7"/>
        <v/>
      </c>
      <c r="T55" s="186" t="str">
        <f t="shared" si="8"/>
        <v/>
      </c>
      <c r="U55" s="186" t="str">
        <f t="shared" si="9"/>
        <v/>
      </c>
      <c r="V55" s="186" t="str">
        <f t="shared" si="10"/>
        <v/>
      </c>
      <c r="W55" s="186" t="str">
        <f t="shared" si="11"/>
        <v/>
      </c>
      <c r="X55" s="186" t="str">
        <f t="shared" si="12"/>
        <v/>
      </c>
      <c r="Y55" s="186" t="str">
        <f t="shared" si="13"/>
        <v/>
      </c>
      <c r="Z55" s="186" t="str">
        <f t="shared" si="14"/>
        <v/>
      </c>
      <c r="AA55" s="243"/>
      <c r="AB55" s="300"/>
      <c r="AC55" s="301"/>
    </row>
    <row r="56" spans="2:29" ht="25" customHeight="1" x14ac:dyDescent="0.2">
      <c r="B56" s="215" t="str">
        <f t="shared" si="2"/>
        <v/>
      </c>
      <c r="C56" s="29">
        <v>19</v>
      </c>
      <c r="D56" s="205"/>
      <c r="E56" s="193"/>
      <c r="F56" s="194"/>
      <c r="G56" s="251"/>
      <c r="H56" s="207"/>
      <c r="I56" s="207"/>
      <c r="J56" s="208"/>
      <c r="K56" s="195"/>
      <c r="L56" s="196"/>
      <c r="M56" s="295"/>
      <c r="N56" s="296"/>
      <c r="O56" s="186" t="str">
        <f t="shared" si="3"/>
        <v/>
      </c>
      <c r="P56" s="186" t="str">
        <f t="shared" si="4"/>
        <v/>
      </c>
      <c r="Q56" s="186" t="str">
        <f t="shared" si="5"/>
        <v/>
      </c>
      <c r="R56" s="186" t="str">
        <f t="shared" si="6"/>
        <v/>
      </c>
      <c r="S56" s="186" t="str">
        <f t="shared" si="7"/>
        <v/>
      </c>
      <c r="T56" s="186" t="str">
        <f t="shared" si="8"/>
        <v/>
      </c>
      <c r="U56" s="186" t="str">
        <f t="shared" si="9"/>
        <v/>
      </c>
      <c r="V56" s="186" t="str">
        <f t="shared" si="10"/>
        <v/>
      </c>
      <c r="W56" s="186" t="str">
        <f t="shared" si="11"/>
        <v/>
      </c>
      <c r="X56" s="186" t="str">
        <f t="shared" si="12"/>
        <v/>
      </c>
      <c r="Y56" s="186" t="str">
        <f t="shared" si="13"/>
        <v/>
      </c>
      <c r="Z56" s="186" t="str">
        <f t="shared" si="14"/>
        <v/>
      </c>
      <c r="AA56" s="243"/>
      <c r="AB56" s="300"/>
      <c r="AC56" s="301"/>
    </row>
    <row r="57" spans="2:29" ht="25" customHeight="1" thickBot="1" x14ac:dyDescent="0.25">
      <c r="B57" s="216" t="str">
        <f t="shared" si="2"/>
        <v/>
      </c>
      <c r="C57" s="31">
        <v>20</v>
      </c>
      <c r="D57" s="209"/>
      <c r="E57" s="197"/>
      <c r="F57" s="198"/>
      <c r="G57" s="252"/>
      <c r="H57" s="211"/>
      <c r="I57" s="211"/>
      <c r="J57" s="212"/>
      <c r="K57" s="199"/>
      <c r="L57" s="200"/>
      <c r="M57" s="302"/>
      <c r="N57" s="303"/>
      <c r="O57" s="187" t="str">
        <f t="shared" si="3"/>
        <v/>
      </c>
      <c r="P57" s="187" t="str">
        <f t="shared" si="4"/>
        <v/>
      </c>
      <c r="Q57" s="187" t="str">
        <f t="shared" si="5"/>
        <v/>
      </c>
      <c r="R57" s="187" t="str">
        <f t="shared" si="6"/>
        <v/>
      </c>
      <c r="S57" s="187" t="str">
        <f t="shared" si="7"/>
        <v/>
      </c>
      <c r="T57" s="187" t="str">
        <f t="shared" si="8"/>
        <v/>
      </c>
      <c r="U57" s="187" t="str">
        <f t="shared" si="9"/>
        <v/>
      </c>
      <c r="V57" s="187" t="str">
        <f t="shared" si="10"/>
        <v/>
      </c>
      <c r="W57" s="187" t="str">
        <f t="shared" si="11"/>
        <v/>
      </c>
      <c r="X57" s="187" t="str">
        <f t="shared" si="12"/>
        <v/>
      </c>
      <c r="Y57" s="187" t="str">
        <f t="shared" si="13"/>
        <v/>
      </c>
      <c r="Z57" s="187" t="str">
        <f t="shared" si="14"/>
        <v/>
      </c>
      <c r="AA57" s="244"/>
      <c r="AB57" s="318"/>
      <c r="AC57" s="319"/>
    </row>
    <row r="58" spans="2:29" x14ac:dyDescent="0.2">
      <c r="B58" s="226"/>
      <c r="C58" s="226"/>
      <c r="D58" s="226"/>
      <c r="E58" s="226"/>
      <c r="F58" s="226"/>
      <c r="G58" s="226"/>
      <c r="H58" s="226"/>
      <c r="I58" s="125"/>
      <c r="J58" s="226"/>
      <c r="K58" s="226"/>
      <c r="L58" s="226"/>
      <c r="M58" s="226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226"/>
      <c r="AC58" s="226"/>
    </row>
    <row r="59" spans="2:29" ht="17.149999999999999" customHeight="1" x14ac:dyDescent="0.2">
      <c r="B59" s="304" t="s">
        <v>88</v>
      </c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6"/>
    </row>
    <row r="60" spans="2:29" ht="17.149999999999999" customHeight="1" x14ac:dyDescent="0.2">
      <c r="B60" s="307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9"/>
    </row>
    <row r="61" spans="2:29" ht="17.149999999999999" customHeight="1" x14ac:dyDescent="0.2">
      <c r="B61" s="307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9"/>
    </row>
    <row r="62" spans="2:29" ht="17.149999999999999" customHeight="1" x14ac:dyDescent="0.2">
      <c r="B62" s="310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2"/>
    </row>
  </sheetData>
  <mergeCells count="92">
    <mergeCell ref="B59:AC62"/>
    <mergeCell ref="AB36:AC36"/>
    <mergeCell ref="AB37:AC37"/>
    <mergeCell ref="AB38:AC38"/>
    <mergeCell ref="AB39:AC39"/>
    <mergeCell ref="AB40:AC40"/>
    <mergeCell ref="M53:N53"/>
    <mergeCell ref="M54:N54"/>
    <mergeCell ref="M55:N55"/>
    <mergeCell ref="AB53:AC53"/>
    <mergeCell ref="AB56:AC56"/>
    <mergeCell ref="AB57:AC57"/>
    <mergeCell ref="M47:N47"/>
    <mergeCell ref="M48:N48"/>
    <mergeCell ref="M49:N49"/>
    <mergeCell ref="AB47:AC47"/>
    <mergeCell ref="AB48:AC48"/>
    <mergeCell ref="AB49:AC49"/>
    <mergeCell ref="M56:N56"/>
    <mergeCell ref="M57:N57"/>
    <mergeCell ref="AB54:AC54"/>
    <mergeCell ref="M52:N52"/>
    <mergeCell ref="AB50:AC50"/>
    <mergeCell ref="AB51:AC51"/>
    <mergeCell ref="AB52:AC52"/>
    <mergeCell ref="AB55:AC55"/>
    <mergeCell ref="M50:N50"/>
    <mergeCell ref="M51:N51"/>
    <mergeCell ref="M46:N46"/>
    <mergeCell ref="AB44:AC44"/>
    <mergeCell ref="AB45:AC45"/>
    <mergeCell ref="AB46:AC46"/>
    <mergeCell ref="M41:N41"/>
    <mergeCell ref="M42:N42"/>
    <mergeCell ref="M43:N43"/>
    <mergeCell ref="AB41:AC41"/>
    <mergeCell ref="AB42:AC42"/>
    <mergeCell ref="AB43:AC43"/>
    <mergeCell ref="M44:N44"/>
    <mergeCell ref="M45:N45"/>
    <mergeCell ref="M38:N38"/>
    <mergeCell ref="M39:N39"/>
    <mergeCell ref="M40:N40"/>
    <mergeCell ref="P36:X36"/>
    <mergeCell ref="Z36:Z37"/>
    <mergeCell ref="M37:N37"/>
    <mergeCell ref="E28:G28"/>
    <mergeCell ref="E30:F30"/>
    <mergeCell ref="E32:F32"/>
    <mergeCell ref="J33:AA33"/>
    <mergeCell ref="B36:B37"/>
    <mergeCell ref="C36:C37"/>
    <mergeCell ref="J36:L36"/>
    <mergeCell ref="M36:N36"/>
    <mergeCell ref="O36:O37"/>
    <mergeCell ref="D37:E37"/>
    <mergeCell ref="F37:G37"/>
    <mergeCell ref="AA36:AA37"/>
    <mergeCell ref="K23:L23"/>
    <mergeCell ref="E24:F24"/>
    <mergeCell ref="K24:L24"/>
    <mergeCell ref="K25:L25"/>
    <mergeCell ref="K26:L26"/>
    <mergeCell ref="K19:L19"/>
    <mergeCell ref="K20:L20"/>
    <mergeCell ref="K21:L21"/>
    <mergeCell ref="E22:F22"/>
    <mergeCell ref="K22:L22"/>
    <mergeCell ref="C19:F19"/>
    <mergeCell ref="K15:L15"/>
    <mergeCell ref="K16:L16"/>
    <mergeCell ref="C17:F17"/>
    <mergeCell ref="K17:L17"/>
    <mergeCell ref="K18:L18"/>
    <mergeCell ref="K10:L10"/>
    <mergeCell ref="K11:L11"/>
    <mergeCell ref="K12:L12"/>
    <mergeCell ref="K13:L13"/>
    <mergeCell ref="C14:F14"/>
    <mergeCell ref="K14:L14"/>
    <mergeCell ref="K6:L6"/>
    <mergeCell ref="M6:N6"/>
    <mergeCell ref="K7:L7"/>
    <mergeCell ref="K8:L8"/>
    <mergeCell ref="C9:E9"/>
    <mergeCell ref="K9:L9"/>
    <mergeCell ref="G1:J1"/>
    <mergeCell ref="K1:N1"/>
    <mergeCell ref="AA1:AC1"/>
    <mergeCell ref="B3:F3"/>
    <mergeCell ref="G3:K3"/>
    <mergeCell ref="AA3:AB3"/>
  </mergeCells>
  <phoneticPr fontId="3"/>
  <dataValidations count="3">
    <dataValidation type="list" allowBlank="1" showInputMessage="1" showErrorMessage="1" sqref="M38:M57" xr:uid="{00000000-0002-0000-0100-000000000000}">
      <formula1>"大学生,高校生,中学生,小学生"</formula1>
    </dataValidation>
    <dataValidation type="list" allowBlank="1" showInputMessage="1" showErrorMessage="1" sqref="C9:E9" xr:uid="{00000000-0002-0000-0100-000001000000}">
      <formula1>"平,常磐,内郷,小名浜,勿来"</formula1>
    </dataValidation>
    <dataValidation type="list" allowBlank="1" showInputMessage="1" showErrorMessage="1" sqref="H38:I57" xr:uid="{00000000-0002-0000-0100-000002000000}">
      <formula1>"男,女"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65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D62"/>
  <sheetViews>
    <sheetView topLeftCell="A34" zoomScale="90" zoomScaleNormal="90" workbookViewId="0">
      <selection activeCell="AF30" sqref="AF30"/>
    </sheetView>
  </sheetViews>
  <sheetFormatPr defaultColWidth="9" defaultRowHeight="13" outlineLevelCol="1" x14ac:dyDescent="0.2"/>
  <cols>
    <col min="1" max="1" width="3.26953125" style="1" customWidth="1"/>
    <col min="2" max="2" width="5.36328125" style="1" customWidth="1"/>
    <col min="3" max="3" width="3.08984375" style="1" customWidth="1"/>
    <col min="4" max="6" width="12.6328125" style="1" customWidth="1"/>
    <col min="7" max="7" width="12.36328125" style="1" customWidth="1"/>
    <col min="8" max="8" width="8.6328125" style="1" customWidth="1"/>
    <col min="9" max="9" width="8.6328125" style="3" hidden="1" customWidth="1"/>
    <col min="10" max="12" width="10.6328125" style="1" customWidth="1"/>
    <col min="13" max="13" width="5.6328125" style="1" customWidth="1"/>
    <col min="14" max="14" width="13.90625" style="3" customWidth="1"/>
    <col min="15" max="26" width="5.6328125" style="3" hidden="1" customWidth="1" outlineLevel="1"/>
    <col min="27" max="27" width="10.7265625" style="3" customWidth="1" collapsed="1"/>
    <col min="28" max="28" width="8.26953125" style="1" customWidth="1"/>
    <col min="29" max="29" width="12.6328125" style="1" customWidth="1"/>
    <col min="30" max="30" width="3.08984375" style="1" customWidth="1"/>
    <col min="31" max="16384" width="9" style="1"/>
  </cols>
  <sheetData>
    <row r="1" spans="2:29" ht="21" x14ac:dyDescent="0.2">
      <c r="E1" s="92">
        <f ca="1">YEAR(NOW())</f>
        <v>2026</v>
      </c>
      <c r="F1" s="45" t="s">
        <v>1</v>
      </c>
      <c r="G1" s="254" t="s">
        <v>65</v>
      </c>
      <c r="H1" s="254"/>
      <c r="I1" s="254"/>
      <c r="J1" s="254"/>
      <c r="K1" s="255" t="s">
        <v>64</v>
      </c>
      <c r="L1" s="255"/>
      <c r="M1" s="255"/>
      <c r="N1" s="255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255"/>
      <c r="AB1" s="255"/>
      <c r="AC1" s="255"/>
    </row>
    <row r="2" spans="2:29" ht="12" customHeight="1" x14ac:dyDescent="0.2">
      <c r="E2" s="4"/>
      <c r="F2" s="4"/>
      <c r="G2" s="4"/>
      <c r="H2" s="4"/>
      <c r="I2" s="45"/>
      <c r="J2" s="42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2:29" ht="14.25" customHeight="1" x14ac:dyDescent="0.2">
      <c r="B3" s="256"/>
      <c r="C3" s="256"/>
      <c r="D3" s="256"/>
      <c r="E3" s="256"/>
      <c r="F3" s="256"/>
      <c r="G3" s="257" t="s">
        <v>19</v>
      </c>
      <c r="H3" s="257"/>
      <c r="I3" s="257"/>
      <c r="J3" s="257"/>
      <c r="K3" s="257"/>
      <c r="L3" s="1" t="s">
        <v>86</v>
      </c>
      <c r="AA3" s="258" t="s">
        <v>84</v>
      </c>
      <c r="AB3" s="258"/>
      <c r="AC3" s="133">
        <f ca="1">TODAY()</f>
        <v>46104</v>
      </c>
    </row>
    <row r="4" spans="2:29" ht="14.25" customHeight="1" x14ac:dyDescent="0.2">
      <c r="B4" s="124"/>
      <c r="C4" s="124"/>
      <c r="D4" s="124"/>
      <c r="E4" s="124"/>
      <c r="F4" s="124"/>
      <c r="G4" s="3"/>
      <c r="H4" s="3"/>
      <c r="J4" s="3"/>
      <c r="K4" s="3"/>
      <c r="AB4" s="103"/>
      <c r="AC4" s="133"/>
    </row>
    <row r="5" spans="2:29" ht="20.149999999999999" customHeight="1" thickBot="1" x14ac:dyDescent="0.25">
      <c r="F5" s="3"/>
      <c r="G5" s="3"/>
      <c r="H5" s="3"/>
      <c r="J5" s="3"/>
      <c r="AB5" s="221" t="s">
        <v>151</v>
      </c>
      <c r="AC5" s="221" t="s">
        <v>152</v>
      </c>
    </row>
    <row r="6" spans="2:29" ht="17.149999999999999" customHeight="1" thickBot="1" x14ac:dyDescent="0.25">
      <c r="B6" s="46"/>
      <c r="C6" s="66"/>
      <c r="D6" s="47"/>
      <c r="E6" s="47"/>
      <c r="F6" s="47"/>
      <c r="G6" s="48"/>
      <c r="H6" s="42"/>
      <c r="I6" s="144" t="s">
        <v>104</v>
      </c>
      <c r="J6" s="5" t="s">
        <v>2</v>
      </c>
      <c r="K6" s="259" t="s">
        <v>45</v>
      </c>
      <c r="L6" s="260"/>
      <c r="M6" s="260" t="s">
        <v>105</v>
      </c>
      <c r="N6" s="261"/>
      <c r="O6" s="148"/>
      <c r="P6" s="149"/>
      <c r="Q6" s="17"/>
      <c r="R6" s="17"/>
      <c r="S6" s="17"/>
      <c r="T6" s="17"/>
      <c r="U6" s="17"/>
      <c r="V6" s="17"/>
      <c r="W6" s="17"/>
      <c r="X6" s="17"/>
      <c r="Y6" s="18"/>
      <c r="Z6" s="41"/>
      <c r="AA6" s="5" t="s">
        <v>46</v>
      </c>
      <c r="AB6" s="218" t="s">
        <v>47</v>
      </c>
      <c r="AC6" s="219" t="s">
        <v>48</v>
      </c>
    </row>
    <row r="7" spans="2:29" ht="17.149999999999999" customHeight="1" x14ac:dyDescent="0.2">
      <c r="B7" s="49"/>
      <c r="C7" s="123" t="s">
        <v>96</v>
      </c>
      <c r="D7"/>
      <c r="E7"/>
      <c r="F7"/>
      <c r="G7" s="121"/>
      <c r="H7"/>
      <c r="I7" s="145" t="s">
        <v>122</v>
      </c>
      <c r="J7" s="87" t="s">
        <v>55</v>
      </c>
      <c r="K7" s="262" t="s">
        <v>23</v>
      </c>
      <c r="L7" s="263"/>
      <c r="M7" s="113">
        <f ca="1">YEAR(NOW())-18</f>
        <v>2008</v>
      </c>
      <c r="N7" s="108" t="s">
        <v>4</v>
      </c>
      <c r="O7" s="150"/>
      <c r="P7" s="151"/>
      <c r="Q7" s="152"/>
      <c r="R7" s="152"/>
      <c r="S7" s="152"/>
      <c r="T7" s="152"/>
      <c r="U7" s="152"/>
      <c r="V7" s="152"/>
      <c r="W7" s="152"/>
      <c r="X7" s="152"/>
      <c r="Y7" s="153"/>
      <c r="Z7" s="150"/>
      <c r="AA7" s="233">
        <v>1500</v>
      </c>
      <c r="AB7" s="228">
        <f ca="1">COUNTIF(B$38:B$57,J7)</f>
        <v>0</v>
      </c>
      <c r="AC7" s="222">
        <f ca="1">AA7*AB7</f>
        <v>0</v>
      </c>
    </row>
    <row r="8" spans="2:29" ht="17.149999999999999" customHeight="1" x14ac:dyDescent="0.2">
      <c r="B8" s="49"/>
      <c r="C8" s="42"/>
      <c r="E8" s="42"/>
      <c r="F8" s="42"/>
      <c r="G8" s="50"/>
      <c r="H8" s="42"/>
      <c r="I8" s="146" t="s">
        <v>123</v>
      </c>
      <c r="J8" s="88" t="s">
        <v>56</v>
      </c>
      <c r="K8" s="264" t="s">
        <v>24</v>
      </c>
      <c r="L8" s="265"/>
      <c r="M8" s="114"/>
      <c r="N8" s="109"/>
      <c r="O8" s="154"/>
      <c r="P8" s="155"/>
      <c r="Q8" s="156"/>
      <c r="R8" s="156"/>
      <c r="S8" s="156"/>
      <c r="T8" s="156"/>
      <c r="U8" s="156"/>
      <c r="V8" s="156"/>
      <c r="W8" s="156"/>
      <c r="X8" s="156"/>
      <c r="Y8" s="157"/>
      <c r="Z8" s="154"/>
      <c r="AA8" s="234">
        <v>1500</v>
      </c>
      <c r="AB8" s="229">
        <f t="shared" ref="AB8:AB32" ca="1" si="0">COUNTIF(B$38:B$57,J8)</f>
        <v>0</v>
      </c>
      <c r="AC8" s="223">
        <f t="shared" ref="AC8:AC32" ca="1" si="1">AA8*AB8</f>
        <v>0</v>
      </c>
    </row>
    <row r="9" spans="2:29" ht="17.149999999999999" customHeight="1" x14ac:dyDescent="0.2">
      <c r="B9" s="49"/>
      <c r="C9" s="266" t="s">
        <v>157</v>
      </c>
      <c r="D9" s="266"/>
      <c r="E9" s="266"/>
      <c r="F9"/>
      <c r="G9" s="121"/>
      <c r="H9"/>
      <c r="I9" s="146" t="s">
        <v>124</v>
      </c>
      <c r="J9" s="89" t="s">
        <v>57</v>
      </c>
      <c r="K9" s="264" t="s">
        <v>25</v>
      </c>
      <c r="L9" s="265"/>
      <c r="M9" s="115">
        <f ca="1">YEAR(NOW())-35</f>
        <v>1991</v>
      </c>
      <c r="N9" s="110" t="s">
        <v>5</v>
      </c>
      <c r="O9" s="158"/>
      <c r="P9" s="159"/>
      <c r="Q9" s="160"/>
      <c r="R9" s="160"/>
      <c r="S9" s="160"/>
      <c r="T9" s="160"/>
      <c r="U9" s="160"/>
      <c r="V9" s="160"/>
      <c r="W9" s="160"/>
      <c r="X9" s="160"/>
      <c r="Y9" s="161"/>
      <c r="Z9" s="158"/>
      <c r="AA9" s="235">
        <v>1500</v>
      </c>
      <c r="AB9" s="230">
        <f t="shared" ca="1" si="0"/>
        <v>0</v>
      </c>
      <c r="AC9" s="224">
        <f t="shared" ca="1" si="1"/>
        <v>0</v>
      </c>
    </row>
    <row r="10" spans="2:29" ht="17.149999999999999" customHeight="1" thickBot="1" x14ac:dyDescent="0.25">
      <c r="B10" s="63"/>
      <c r="C10" s="64"/>
      <c r="D10" s="64"/>
      <c r="E10" s="51"/>
      <c r="F10" s="51"/>
      <c r="G10" s="127"/>
      <c r="H10" s="42"/>
      <c r="I10" s="146" t="s">
        <v>125</v>
      </c>
      <c r="J10" s="89" t="s">
        <v>58</v>
      </c>
      <c r="K10" s="264" t="s">
        <v>26</v>
      </c>
      <c r="L10" s="265"/>
      <c r="M10" s="115">
        <f ca="1">YEAR(NOW())-40</f>
        <v>1986</v>
      </c>
      <c r="N10" s="110" t="s">
        <v>5</v>
      </c>
      <c r="O10" s="158"/>
      <c r="P10" s="159"/>
      <c r="Q10" s="160"/>
      <c r="R10" s="160"/>
      <c r="S10" s="160"/>
      <c r="T10" s="160"/>
      <c r="U10" s="160"/>
      <c r="V10" s="160"/>
      <c r="W10" s="160"/>
      <c r="X10" s="160"/>
      <c r="Y10" s="161"/>
      <c r="Z10" s="158"/>
      <c r="AA10" s="235">
        <v>1500</v>
      </c>
      <c r="AB10" s="230">
        <f t="shared" ca="1" si="0"/>
        <v>0</v>
      </c>
      <c r="AC10" s="224">
        <f t="shared" ca="1" si="1"/>
        <v>0</v>
      </c>
    </row>
    <row r="11" spans="2:29" ht="17.149999999999999" customHeight="1" x14ac:dyDescent="0.2">
      <c r="B11" s="65"/>
      <c r="C11" s="66"/>
      <c r="D11" s="66"/>
      <c r="E11" s="47"/>
      <c r="F11" s="47"/>
      <c r="G11" s="48"/>
      <c r="H11" s="42"/>
      <c r="I11" s="146" t="s">
        <v>126</v>
      </c>
      <c r="J11" s="89" t="s">
        <v>7</v>
      </c>
      <c r="K11" s="264" t="s">
        <v>27</v>
      </c>
      <c r="L11" s="265"/>
      <c r="M11" s="115">
        <f ca="1">YEAR(NOW())-45</f>
        <v>1981</v>
      </c>
      <c r="N11" s="110" t="s">
        <v>5</v>
      </c>
      <c r="O11" s="158"/>
      <c r="P11" s="159"/>
      <c r="Q11" s="160"/>
      <c r="R11" s="160"/>
      <c r="S11" s="160"/>
      <c r="T11" s="160"/>
      <c r="U11" s="160"/>
      <c r="V11" s="160"/>
      <c r="W11" s="160"/>
      <c r="X11" s="160"/>
      <c r="Y11" s="161"/>
      <c r="Z11" s="158"/>
      <c r="AA11" s="235">
        <v>1500</v>
      </c>
      <c r="AB11" s="230">
        <f t="shared" ca="1" si="0"/>
        <v>0</v>
      </c>
      <c r="AC11" s="224">
        <f t="shared" ca="1" si="1"/>
        <v>0</v>
      </c>
    </row>
    <row r="12" spans="2:29" ht="17.149999999999999" customHeight="1" x14ac:dyDescent="0.2">
      <c r="B12" s="67"/>
      <c r="C12" s="120" t="s">
        <v>21</v>
      </c>
      <c r="D12"/>
      <c r="E12"/>
      <c r="F12"/>
      <c r="G12" s="121"/>
      <c r="H12"/>
      <c r="I12" s="146" t="s">
        <v>127</v>
      </c>
      <c r="J12" s="89" t="s">
        <v>59</v>
      </c>
      <c r="K12" s="264" t="s">
        <v>28</v>
      </c>
      <c r="L12" s="265"/>
      <c r="M12" s="115">
        <f ca="1">YEAR(NOW())-50</f>
        <v>1976</v>
      </c>
      <c r="N12" s="110" t="s">
        <v>5</v>
      </c>
      <c r="O12" s="158"/>
      <c r="P12" s="159"/>
      <c r="Q12" s="160"/>
      <c r="R12" s="160"/>
      <c r="S12" s="160"/>
      <c r="T12" s="160"/>
      <c r="U12" s="160"/>
      <c r="V12" s="160"/>
      <c r="W12" s="160"/>
      <c r="X12" s="160"/>
      <c r="Y12" s="161"/>
      <c r="Z12" s="158"/>
      <c r="AA12" s="235">
        <v>1500</v>
      </c>
      <c r="AB12" s="230">
        <f t="shared" ca="1" si="0"/>
        <v>0</v>
      </c>
      <c r="AC12" s="224">
        <f t="shared" ca="1" si="1"/>
        <v>0</v>
      </c>
    </row>
    <row r="13" spans="2:29" ht="17.149999999999999" customHeight="1" x14ac:dyDescent="0.2">
      <c r="B13" s="67"/>
      <c r="E13" s="42"/>
      <c r="F13" s="42"/>
      <c r="G13" s="50"/>
      <c r="H13" s="42"/>
      <c r="I13" s="146" t="s">
        <v>128</v>
      </c>
      <c r="J13" s="89" t="s">
        <v>60</v>
      </c>
      <c r="K13" s="264" t="s">
        <v>29</v>
      </c>
      <c r="L13" s="265"/>
      <c r="M13" s="115">
        <f ca="1">YEAR(NOW())-55</f>
        <v>1971</v>
      </c>
      <c r="N13" s="110" t="s">
        <v>5</v>
      </c>
      <c r="O13" s="158"/>
      <c r="P13" s="159"/>
      <c r="Q13" s="160"/>
      <c r="R13" s="160"/>
      <c r="S13" s="160"/>
      <c r="T13" s="160"/>
      <c r="U13" s="160"/>
      <c r="V13" s="160"/>
      <c r="W13" s="160"/>
      <c r="X13" s="160"/>
      <c r="Y13" s="161"/>
      <c r="Z13" s="158"/>
      <c r="AA13" s="235">
        <v>1500</v>
      </c>
      <c r="AB13" s="230">
        <f t="shared" ca="1" si="0"/>
        <v>0</v>
      </c>
      <c r="AC13" s="224">
        <f t="shared" ca="1" si="1"/>
        <v>0</v>
      </c>
    </row>
    <row r="14" spans="2:29" ht="17.149999999999999" customHeight="1" x14ac:dyDescent="0.2">
      <c r="B14" s="67"/>
      <c r="C14" s="267" t="s">
        <v>159</v>
      </c>
      <c r="D14" s="267"/>
      <c r="E14" s="267"/>
      <c r="F14" s="267"/>
      <c r="G14" s="50"/>
      <c r="H14" s="42"/>
      <c r="I14" s="146" t="s">
        <v>129</v>
      </c>
      <c r="J14" s="89" t="s">
        <v>8</v>
      </c>
      <c r="K14" s="264" t="s">
        <v>30</v>
      </c>
      <c r="L14" s="265"/>
      <c r="M14" s="115">
        <f ca="1">YEAR(NOW())-60</f>
        <v>1966</v>
      </c>
      <c r="N14" s="110" t="s">
        <v>5</v>
      </c>
      <c r="O14" s="158"/>
      <c r="P14" s="159"/>
      <c r="Q14" s="160"/>
      <c r="R14" s="160"/>
      <c r="S14" s="160"/>
      <c r="T14" s="160"/>
      <c r="U14" s="160"/>
      <c r="V14" s="160"/>
      <c r="W14" s="160"/>
      <c r="X14" s="160"/>
      <c r="Y14" s="161"/>
      <c r="Z14" s="158"/>
      <c r="AA14" s="235">
        <v>1500</v>
      </c>
      <c r="AB14" s="230">
        <f t="shared" ca="1" si="0"/>
        <v>1</v>
      </c>
      <c r="AC14" s="224">
        <f t="shared" ca="1" si="1"/>
        <v>1500</v>
      </c>
    </row>
    <row r="15" spans="2:29" ht="17.149999999999999" customHeight="1" thickBot="1" x14ac:dyDescent="0.25">
      <c r="B15" s="63"/>
      <c r="C15" s="64"/>
      <c r="D15" s="64"/>
      <c r="E15" s="51"/>
      <c r="F15" s="51"/>
      <c r="G15" s="127"/>
      <c r="H15" s="42"/>
      <c r="I15" s="146" t="s">
        <v>130</v>
      </c>
      <c r="J15" s="89" t="s">
        <v>9</v>
      </c>
      <c r="K15" s="264" t="s">
        <v>31</v>
      </c>
      <c r="L15" s="265"/>
      <c r="M15" s="115">
        <f ca="1">YEAR(NOW())-65</f>
        <v>1961</v>
      </c>
      <c r="N15" s="110" t="s">
        <v>5</v>
      </c>
      <c r="O15" s="158"/>
      <c r="P15" s="159"/>
      <c r="Q15" s="160"/>
      <c r="R15" s="160"/>
      <c r="S15" s="160"/>
      <c r="T15" s="160"/>
      <c r="U15" s="160"/>
      <c r="V15" s="160"/>
      <c r="W15" s="160"/>
      <c r="X15" s="160"/>
      <c r="Y15" s="161"/>
      <c r="Z15" s="158"/>
      <c r="AA15" s="235">
        <v>1500</v>
      </c>
      <c r="AB15" s="230">
        <f t="shared" ca="1" si="0"/>
        <v>0</v>
      </c>
      <c r="AC15" s="224">
        <f t="shared" ca="1" si="1"/>
        <v>0</v>
      </c>
    </row>
    <row r="16" spans="2:29" ht="17.149999999999999" customHeight="1" thickBot="1" x14ac:dyDescent="0.25">
      <c r="B16" s="65"/>
      <c r="C16" s="66"/>
      <c r="D16" s="66"/>
      <c r="E16" s="47"/>
      <c r="F16" s="47"/>
      <c r="G16" s="48"/>
      <c r="H16" s="42"/>
      <c r="I16" s="146" t="s">
        <v>131</v>
      </c>
      <c r="J16" s="90" t="s">
        <v>61</v>
      </c>
      <c r="K16" s="268" t="s">
        <v>32</v>
      </c>
      <c r="L16" s="269"/>
      <c r="M16" s="116">
        <f ca="1">YEAR(NOW())-70</f>
        <v>1956</v>
      </c>
      <c r="N16" s="111" t="s">
        <v>5</v>
      </c>
      <c r="O16" s="162"/>
      <c r="P16" s="163"/>
      <c r="Q16" s="164"/>
      <c r="R16" s="164"/>
      <c r="S16" s="164"/>
      <c r="T16" s="164"/>
      <c r="U16" s="164"/>
      <c r="V16" s="164"/>
      <c r="W16" s="164"/>
      <c r="X16" s="164"/>
      <c r="Y16" s="165"/>
      <c r="Z16" s="162"/>
      <c r="AA16" s="236">
        <v>1500</v>
      </c>
      <c r="AB16" s="231">
        <f t="shared" ca="1" si="0"/>
        <v>1</v>
      </c>
      <c r="AC16" s="225">
        <f t="shared" ca="1" si="1"/>
        <v>1500</v>
      </c>
    </row>
    <row r="17" spans="2:29" ht="17.149999999999999" customHeight="1" x14ac:dyDescent="0.2">
      <c r="B17" s="67"/>
      <c r="C17" s="270" t="s">
        <v>22</v>
      </c>
      <c r="D17" s="270"/>
      <c r="E17" s="270"/>
      <c r="F17" s="270"/>
      <c r="G17" s="122"/>
      <c r="H17" s="130"/>
      <c r="I17" s="146" t="s">
        <v>132</v>
      </c>
      <c r="J17" s="87" t="s">
        <v>62</v>
      </c>
      <c r="K17" s="262" t="s">
        <v>33</v>
      </c>
      <c r="L17" s="263"/>
      <c r="M17" s="113">
        <f ca="1">YEAR(NOW())-18</f>
        <v>2008</v>
      </c>
      <c r="N17" s="112" t="s">
        <v>10</v>
      </c>
      <c r="O17" s="166"/>
      <c r="P17" s="167"/>
      <c r="Q17" s="168"/>
      <c r="R17" s="168"/>
      <c r="S17" s="168"/>
      <c r="T17" s="168"/>
      <c r="U17" s="168"/>
      <c r="V17" s="168"/>
      <c r="W17" s="168"/>
      <c r="X17" s="168"/>
      <c r="Y17" s="169"/>
      <c r="Z17" s="166"/>
      <c r="AA17" s="233">
        <v>1500</v>
      </c>
      <c r="AB17" s="228">
        <f t="shared" ca="1" si="0"/>
        <v>0</v>
      </c>
      <c r="AC17" s="222">
        <f t="shared" ca="1" si="1"/>
        <v>0</v>
      </c>
    </row>
    <row r="18" spans="2:29" ht="17.149999999999999" customHeight="1" x14ac:dyDescent="0.2">
      <c r="B18" s="67"/>
      <c r="E18" s="42"/>
      <c r="F18" s="42"/>
      <c r="G18" s="50"/>
      <c r="H18" s="42"/>
      <c r="I18" s="146" t="s">
        <v>133</v>
      </c>
      <c r="J18" s="89" t="s">
        <v>63</v>
      </c>
      <c r="K18" s="264" t="s">
        <v>24</v>
      </c>
      <c r="L18" s="265"/>
      <c r="M18" s="114"/>
      <c r="N18" s="110"/>
      <c r="O18" s="158"/>
      <c r="P18" s="159"/>
      <c r="Q18" s="160"/>
      <c r="R18" s="160"/>
      <c r="S18" s="160"/>
      <c r="T18" s="160"/>
      <c r="U18" s="160"/>
      <c r="V18" s="160"/>
      <c r="W18" s="160"/>
      <c r="X18" s="160"/>
      <c r="Y18" s="161"/>
      <c r="Z18" s="158"/>
      <c r="AA18" s="235">
        <v>1500</v>
      </c>
      <c r="AB18" s="230">
        <f t="shared" ca="1" si="0"/>
        <v>1</v>
      </c>
      <c r="AC18" s="224">
        <f t="shared" ca="1" si="1"/>
        <v>1500</v>
      </c>
    </row>
    <row r="19" spans="2:29" ht="17.149999999999999" customHeight="1" x14ac:dyDescent="0.2">
      <c r="B19" s="67"/>
      <c r="C19" s="267" t="s">
        <v>158</v>
      </c>
      <c r="D19" s="267"/>
      <c r="E19" s="267"/>
      <c r="F19" s="267"/>
      <c r="G19" s="50"/>
      <c r="H19" s="42"/>
      <c r="I19" s="146" t="s">
        <v>134</v>
      </c>
      <c r="J19" s="89" t="s">
        <v>67</v>
      </c>
      <c r="K19" s="264" t="s">
        <v>81</v>
      </c>
      <c r="L19" s="265"/>
      <c r="M19" s="115">
        <f ca="1">YEAR(NOW())-35</f>
        <v>1991</v>
      </c>
      <c r="N19" s="110" t="s">
        <v>5</v>
      </c>
      <c r="O19" s="158"/>
      <c r="P19" s="159"/>
      <c r="Q19" s="160"/>
      <c r="R19" s="160"/>
      <c r="S19" s="160"/>
      <c r="T19" s="160"/>
      <c r="U19" s="160"/>
      <c r="V19" s="160"/>
      <c r="W19" s="160"/>
      <c r="X19" s="160"/>
      <c r="Y19" s="161"/>
      <c r="Z19" s="158"/>
      <c r="AA19" s="235">
        <v>1500</v>
      </c>
      <c r="AB19" s="230">
        <f t="shared" ca="1" si="0"/>
        <v>0</v>
      </c>
      <c r="AC19" s="224">
        <f t="shared" ca="1" si="1"/>
        <v>0</v>
      </c>
    </row>
    <row r="20" spans="2:29" ht="17.149999999999999" customHeight="1" thickBot="1" x14ac:dyDescent="0.25">
      <c r="B20" s="63"/>
      <c r="C20" s="64"/>
      <c r="D20" s="64"/>
      <c r="E20" s="51"/>
      <c r="F20" s="51"/>
      <c r="G20" s="127"/>
      <c r="H20" s="42"/>
      <c r="I20" s="146" t="s">
        <v>135</v>
      </c>
      <c r="J20" s="89" t="s">
        <v>68</v>
      </c>
      <c r="K20" s="264" t="s">
        <v>34</v>
      </c>
      <c r="L20" s="265"/>
      <c r="M20" s="115">
        <f ca="1">YEAR(NOW())-40</f>
        <v>1986</v>
      </c>
      <c r="N20" s="110" t="s">
        <v>5</v>
      </c>
      <c r="O20" s="158"/>
      <c r="P20" s="159"/>
      <c r="Q20" s="160"/>
      <c r="R20" s="160"/>
      <c r="S20" s="160"/>
      <c r="T20" s="160"/>
      <c r="U20" s="160"/>
      <c r="V20" s="160"/>
      <c r="W20" s="160"/>
      <c r="X20" s="160"/>
      <c r="Y20" s="161"/>
      <c r="Z20" s="158"/>
      <c r="AA20" s="235">
        <v>1500</v>
      </c>
      <c r="AB20" s="230">
        <f t="shared" ca="1" si="0"/>
        <v>0</v>
      </c>
      <c r="AC20" s="224">
        <f t="shared" ca="1" si="1"/>
        <v>0</v>
      </c>
    </row>
    <row r="21" spans="2:29" ht="17.149999999999999" customHeight="1" x14ac:dyDescent="0.2">
      <c r="B21" s="67"/>
      <c r="E21" s="42"/>
      <c r="F21" s="42"/>
      <c r="G21" s="50"/>
      <c r="H21" s="42"/>
      <c r="I21" s="146" t="s">
        <v>136</v>
      </c>
      <c r="J21" s="89" t="s">
        <v>69</v>
      </c>
      <c r="K21" s="264" t="s">
        <v>35</v>
      </c>
      <c r="L21" s="265"/>
      <c r="M21" s="115">
        <f ca="1">YEAR(NOW())-45</f>
        <v>1981</v>
      </c>
      <c r="N21" s="110" t="s">
        <v>5</v>
      </c>
      <c r="O21" s="158"/>
      <c r="P21" s="159"/>
      <c r="Q21" s="160"/>
      <c r="R21" s="160"/>
      <c r="S21" s="160"/>
      <c r="T21" s="160"/>
      <c r="U21" s="160"/>
      <c r="V21" s="160"/>
      <c r="W21" s="160"/>
      <c r="X21" s="160"/>
      <c r="Y21" s="161"/>
      <c r="Z21" s="158"/>
      <c r="AA21" s="235">
        <v>1500</v>
      </c>
      <c r="AB21" s="230">
        <f t="shared" ca="1" si="0"/>
        <v>0</v>
      </c>
      <c r="AC21" s="224">
        <f t="shared" ca="1" si="1"/>
        <v>0</v>
      </c>
    </row>
    <row r="22" spans="2:29" ht="17.149999999999999" customHeight="1" x14ac:dyDescent="0.2">
      <c r="B22" s="67"/>
      <c r="C22" s="120" t="s">
        <v>6</v>
      </c>
      <c r="E22" s="271"/>
      <c r="F22" s="271"/>
      <c r="G22" s="50"/>
      <c r="H22" s="42"/>
      <c r="I22" s="146" t="s">
        <v>137</v>
      </c>
      <c r="J22" s="89" t="s">
        <v>70</v>
      </c>
      <c r="K22" s="264" t="s">
        <v>36</v>
      </c>
      <c r="L22" s="265"/>
      <c r="M22" s="115">
        <f ca="1">YEAR(NOW())-50</f>
        <v>1976</v>
      </c>
      <c r="N22" s="110" t="s">
        <v>5</v>
      </c>
      <c r="O22" s="158"/>
      <c r="P22" s="159"/>
      <c r="Q22" s="160"/>
      <c r="R22" s="160"/>
      <c r="S22" s="160"/>
      <c r="T22" s="160"/>
      <c r="U22" s="160"/>
      <c r="V22" s="160"/>
      <c r="W22" s="160"/>
      <c r="X22" s="160"/>
      <c r="Y22" s="161"/>
      <c r="Z22" s="158"/>
      <c r="AA22" s="235">
        <v>1500</v>
      </c>
      <c r="AB22" s="230">
        <f t="shared" ca="1" si="0"/>
        <v>0</v>
      </c>
      <c r="AC22" s="224">
        <f t="shared" ca="1" si="1"/>
        <v>0</v>
      </c>
    </row>
    <row r="23" spans="2:29" ht="17.149999999999999" customHeight="1" x14ac:dyDescent="0.2">
      <c r="B23" s="67"/>
      <c r="G23" s="68"/>
      <c r="I23" s="146" t="s">
        <v>138</v>
      </c>
      <c r="J23" s="89" t="s">
        <v>71</v>
      </c>
      <c r="K23" s="264" t="s">
        <v>37</v>
      </c>
      <c r="L23" s="265"/>
      <c r="M23" s="115">
        <f ca="1">YEAR(NOW())-55</f>
        <v>1971</v>
      </c>
      <c r="N23" s="110" t="s">
        <v>5</v>
      </c>
      <c r="O23" s="158"/>
      <c r="P23" s="159"/>
      <c r="Q23" s="160"/>
      <c r="R23" s="160"/>
      <c r="S23" s="160"/>
      <c r="T23" s="160"/>
      <c r="U23" s="160"/>
      <c r="V23" s="160"/>
      <c r="W23" s="160"/>
      <c r="X23" s="160"/>
      <c r="Y23" s="161"/>
      <c r="Z23" s="158"/>
      <c r="AA23" s="235">
        <v>1500</v>
      </c>
      <c r="AB23" s="230">
        <f t="shared" ca="1" si="0"/>
        <v>0</v>
      </c>
      <c r="AC23" s="224">
        <f t="shared" ca="1" si="1"/>
        <v>0</v>
      </c>
    </row>
    <row r="24" spans="2:29" ht="17.149999999999999" customHeight="1" x14ac:dyDescent="0.2">
      <c r="B24" s="67"/>
      <c r="C24" s="120" t="s">
        <v>51</v>
      </c>
      <c r="D24"/>
      <c r="E24" s="272"/>
      <c r="F24" s="272"/>
      <c r="G24" s="121"/>
      <c r="H24"/>
      <c r="I24" s="146" t="s">
        <v>139</v>
      </c>
      <c r="J24" s="89" t="s">
        <v>72</v>
      </c>
      <c r="K24" s="264" t="s">
        <v>38</v>
      </c>
      <c r="L24" s="265"/>
      <c r="M24" s="115">
        <f ca="1">YEAR(NOW())-60</f>
        <v>1966</v>
      </c>
      <c r="N24" s="110" t="s">
        <v>5</v>
      </c>
      <c r="O24" s="158"/>
      <c r="P24" s="159"/>
      <c r="Q24" s="160"/>
      <c r="R24" s="160"/>
      <c r="S24" s="160"/>
      <c r="T24" s="160"/>
      <c r="U24" s="160"/>
      <c r="V24" s="160"/>
      <c r="W24" s="160"/>
      <c r="X24" s="160"/>
      <c r="Y24" s="161"/>
      <c r="Z24" s="158"/>
      <c r="AA24" s="235">
        <v>1500</v>
      </c>
      <c r="AB24" s="230">
        <f t="shared" ca="1" si="0"/>
        <v>0</v>
      </c>
      <c r="AC24" s="224">
        <f t="shared" ca="1" si="1"/>
        <v>0</v>
      </c>
    </row>
    <row r="25" spans="2:29" ht="17.149999999999999" customHeight="1" x14ac:dyDescent="0.2">
      <c r="B25" s="67"/>
      <c r="E25" s="42"/>
      <c r="F25" s="42"/>
      <c r="G25" s="50"/>
      <c r="H25" s="42"/>
      <c r="I25" s="146" t="s">
        <v>140</v>
      </c>
      <c r="J25" s="89" t="s">
        <v>73</v>
      </c>
      <c r="K25" s="264" t="s">
        <v>39</v>
      </c>
      <c r="L25" s="265"/>
      <c r="M25" s="115">
        <f ca="1">YEAR(NOW())-65</f>
        <v>1961</v>
      </c>
      <c r="N25" s="110" t="s">
        <v>5</v>
      </c>
      <c r="O25" s="158"/>
      <c r="P25" s="159"/>
      <c r="Q25" s="160"/>
      <c r="R25" s="160"/>
      <c r="S25" s="160"/>
      <c r="T25" s="160"/>
      <c r="U25" s="160"/>
      <c r="V25" s="160"/>
      <c r="W25" s="160"/>
      <c r="X25" s="160"/>
      <c r="Y25" s="161"/>
      <c r="Z25" s="158"/>
      <c r="AA25" s="235">
        <v>1500</v>
      </c>
      <c r="AB25" s="230">
        <f t="shared" ca="1" si="0"/>
        <v>0</v>
      </c>
      <c r="AC25" s="224">
        <f t="shared" ca="1" si="1"/>
        <v>0</v>
      </c>
    </row>
    <row r="26" spans="2:29" ht="17.149999999999999" customHeight="1" thickBot="1" x14ac:dyDescent="0.25">
      <c r="B26" s="67"/>
      <c r="C26" s="120" t="s">
        <v>97</v>
      </c>
      <c r="D26"/>
      <c r="E26" t="s">
        <v>98</v>
      </c>
      <c r="F26" s="132"/>
      <c r="G26" s="121"/>
      <c r="H26"/>
      <c r="I26" s="146" t="s">
        <v>141</v>
      </c>
      <c r="J26" s="90" t="s">
        <v>74</v>
      </c>
      <c r="K26" s="268" t="s">
        <v>40</v>
      </c>
      <c r="L26" s="269"/>
      <c r="M26" s="116">
        <f ca="1">YEAR(NOW())-70</f>
        <v>1956</v>
      </c>
      <c r="N26" s="111" t="s">
        <v>5</v>
      </c>
      <c r="O26" s="162"/>
      <c r="P26" s="163"/>
      <c r="Q26" s="164"/>
      <c r="R26" s="164"/>
      <c r="S26" s="164"/>
      <c r="T26" s="164"/>
      <c r="U26" s="164"/>
      <c r="V26" s="164"/>
      <c r="W26" s="164"/>
      <c r="X26" s="164"/>
      <c r="Y26" s="165"/>
      <c r="Z26" s="162"/>
      <c r="AA26" s="236">
        <v>1500</v>
      </c>
      <c r="AB26" s="231">
        <f t="shared" ca="1" si="0"/>
        <v>0</v>
      </c>
      <c r="AC26" s="225">
        <f t="shared" ca="1" si="1"/>
        <v>0</v>
      </c>
    </row>
    <row r="27" spans="2:29" ht="17.149999999999999" customHeight="1" x14ac:dyDescent="0.2">
      <c r="B27" s="67"/>
      <c r="E27" s="42"/>
      <c r="F27" s="42"/>
      <c r="G27" s="50"/>
      <c r="H27" s="42"/>
      <c r="I27" s="146" t="s">
        <v>142</v>
      </c>
      <c r="J27" s="87" t="s">
        <v>75</v>
      </c>
      <c r="K27" s="6" t="s">
        <v>41</v>
      </c>
      <c r="L27" s="7"/>
      <c r="M27" s="7"/>
      <c r="N27" s="84"/>
      <c r="O27" s="170"/>
      <c r="P27" s="171"/>
      <c r="Q27" s="172"/>
      <c r="R27" s="172"/>
      <c r="S27" s="172"/>
      <c r="T27" s="172"/>
      <c r="U27" s="172"/>
      <c r="V27" s="172"/>
      <c r="W27" s="172"/>
      <c r="X27" s="172"/>
      <c r="Y27" s="173"/>
      <c r="Z27" s="170"/>
      <c r="AA27" s="233">
        <v>1000</v>
      </c>
      <c r="AB27" s="228">
        <f t="shared" ca="1" si="0"/>
        <v>0</v>
      </c>
      <c r="AC27" s="222">
        <f t="shared" ca="1" si="1"/>
        <v>0</v>
      </c>
    </row>
    <row r="28" spans="2:29" ht="17.149999999999999" customHeight="1" thickBot="1" x14ac:dyDescent="0.25">
      <c r="B28" s="67"/>
      <c r="C28" s="120"/>
      <c r="D28"/>
      <c r="E28" s="273"/>
      <c r="F28" s="273"/>
      <c r="G28" s="274"/>
      <c r="H28"/>
      <c r="I28" s="146" t="s">
        <v>143</v>
      </c>
      <c r="J28" s="90" t="s">
        <v>76</v>
      </c>
      <c r="K28" s="12" t="s">
        <v>42</v>
      </c>
      <c r="L28" s="34"/>
      <c r="M28" s="34"/>
      <c r="N28" s="13"/>
      <c r="O28" s="174"/>
      <c r="P28" s="175"/>
      <c r="Q28" s="176"/>
      <c r="R28" s="176"/>
      <c r="S28" s="176"/>
      <c r="T28" s="176"/>
      <c r="U28" s="176"/>
      <c r="V28" s="176"/>
      <c r="W28" s="176"/>
      <c r="X28" s="176"/>
      <c r="Y28" s="177"/>
      <c r="Z28" s="174"/>
      <c r="AA28" s="238">
        <v>1000</v>
      </c>
      <c r="AB28" s="231">
        <f t="shared" ca="1" si="0"/>
        <v>0</v>
      </c>
      <c r="AC28" s="225">
        <f t="shared" ca="1" si="1"/>
        <v>0</v>
      </c>
    </row>
    <row r="29" spans="2:29" ht="17.149999999999999" customHeight="1" x14ac:dyDescent="0.2">
      <c r="B29" s="67"/>
      <c r="E29" s="134"/>
      <c r="F29" s="134"/>
      <c r="G29" s="135"/>
      <c r="H29" s="42"/>
      <c r="I29" s="146" t="s">
        <v>144</v>
      </c>
      <c r="J29" s="87" t="s">
        <v>77</v>
      </c>
      <c r="K29" s="6" t="s">
        <v>11</v>
      </c>
      <c r="L29" s="7"/>
      <c r="M29" s="7"/>
      <c r="N29" s="84"/>
      <c r="O29" s="170"/>
      <c r="P29" s="171"/>
      <c r="Q29" s="172"/>
      <c r="R29" s="172"/>
      <c r="S29" s="172"/>
      <c r="T29" s="172"/>
      <c r="U29" s="172"/>
      <c r="V29" s="172"/>
      <c r="W29" s="172"/>
      <c r="X29" s="172"/>
      <c r="Y29" s="173"/>
      <c r="Z29" s="170"/>
      <c r="AA29" s="237">
        <v>1000</v>
      </c>
      <c r="AB29" s="228">
        <f t="shared" ca="1" si="0"/>
        <v>0</v>
      </c>
      <c r="AC29" s="222">
        <f t="shared" ca="1" si="1"/>
        <v>0</v>
      </c>
    </row>
    <row r="30" spans="2:29" ht="17.149999999999999" customHeight="1" thickBot="1" x14ac:dyDescent="0.25">
      <c r="B30" s="67"/>
      <c r="C30" s="120" t="s">
        <v>172</v>
      </c>
      <c r="D30"/>
      <c r="E30" s="275"/>
      <c r="F30" s="275"/>
      <c r="G30" s="68"/>
      <c r="I30" s="146" t="s">
        <v>145</v>
      </c>
      <c r="J30" s="90" t="s">
        <v>78</v>
      </c>
      <c r="K30" s="12" t="s">
        <v>12</v>
      </c>
      <c r="L30" s="34"/>
      <c r="M30" s="34"/>
      <c r="N30" s="13"/>
      <c r="O30" s="174"/>
      <c r="P30" s="175"/>
      <c r="Q30" s="176"/>
      <c r="R30" s="176"/>
      <c r="S30" s="176"/>
      <c r="T30" s="176"/>
      <c r="U30" s="176"/>
      <c r="V30" s="176"/>
      <c r="W30" s="176"/>
      <c r="X30" s="176"/>
      <c r="Y30" s="177"/>
      <c r="Z30" s="174"/>
      <c r="AA30" s="238">
        <v>1000</v>
      </c>
      <c r="AB30" s="231">
        <f t="shared" ca="1" si="0"/>
        <v>0</v>
      </c>
      <c r="AC30" s="225">
        <f t="shared" ca="1" si="1"/>
        <v>0</v>
      </c>
    </row>
    <row r="31" spans="2:29" ht="17.149999999999999" customHeight="1" x14ac:dyDescent="0.2">
      <c r="B31" s="67"/>
      <c r="C31" s="120"/>
      <c r="D31"/>
      <c r="E31"/>
      <c r="F31"/>
      <c r="G31" s="128"/>
      <c r="H31" s="2"/>
      <c r="I31" s="146" t="s">
        <v>146</v>
      </c>
      <c r="J31" s="88" t="s">
        <v>79</v>
      </c>
      <c r="K31" s="69" t="s">
        <v>43</v>
      </c>
      <c r="L31" s="8"/>
      <c r="M31" s="8"/>
      <c r="N31" s="83"/>
      <c r="O31" s="178"/>
      <c r="P31" s="179"/>
      <c r="Q31" s="180"/>
      <c r="R31" s="180"/>
      <c r="S31" s="180"/>
      <c r="T31" s="180"/>
      <c r="U31" s="180"/>
      <c r="V31" s="180"/>
      <c r="W31" s="180"/>
      <c r="X31" s="180"/>
      <c r="Y31" s="181"/>
      <c r="Z31" s="178"/>
      <c r="AA31" s="239">
        <v>1000</v>
      </c>
      <c r="AB31" s="229">
        <f t="shared" ca="1" si="0"/>
        <v>1</v>
      </c>
      <c r="AC31" s="223">
        <f t="shared" ca="1" si="1"/>
        <v>1000</v>
      </c>
    </row>
    <row r="32" spans="2:29" ht="17.149999999999999" customHeight="1" thickBot="1" x14ac:dyDescent="0.25">
      <c r="B32" s="67"/>
      <c r="C32" s="120" t="s">
        <v>173</v>
      </c>
      <c r="D32"/>
      <c r="E32" s="273"/>
      <c r="F32" s="273"/>
      <c r="G32" s="121"/>
      <c r="H32"/>
      <c r="I32" s="147" t="s">
        <v>147</v>
      </c>
      <c r="J32" s="91" t="s">
        <v>153</v>
      </c>
      <c r="K32" s="76" t="s">
        <v>44</v>
      </c>
      <c r="L32" s="77"/>
      <c r="M32" s="77"/>
      <c r="N32" s="78"/>
      <c r="O32" s="182"/>
      <c r="P32" s="175"/>
      <c r="Q32" s="176"/>
      <c r="R32" s="176"/>
      <c r="S32" s="176"/>
      <c r="T32" s="176"/>
      <c r="U32" s="176"/>
      <c r="V32" s="176"/>
      <c r="W32" s="176"/>
      <c r="X32" s="176"/>
      <c r="Y32" s="177"/>
      <c r="Z32" s="182"/>
      <c r="AA32" s="240">
        <v>1000</v>
      </c>
      <c r="AB32" s="232">
        <f t="shared" ca="1" si="0"/>
        <v>0</v>
      </c>
      <c r="AC32" s="225">
        <f t="shared" ca="1" si="1"/>
        <v>0</v>
      </c>
    </row>
    <row r="33" spans="2:30" ht="17.149999999999999" customHeight="1" thickBot="1" x14ac:dyDescent="0.25">
      <c r="B33" s="63"/>
      <c r="C33" s="64"/>
      <c r="D33" s="64"/>
      <c r="E33" s="64"/>
      <c r="F33" s="64"/>
      <c r="G33" s="129"/>
      <c r="J33" s="276" t="s">
        <v>13</v>
      </c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8"/>
      <c r="AB33" s="220">
        <f ca="1">SUM(AB7:AB32)</f>
        <v>4</v>
      </c>
      <c r="AC33" s="227">
        <f ca="1">SUM(AC7:AC32)</f>
        <v>5500</v>
      </c>
    </row>
    <row r="34" spans="2:30" ht="14.25" customHeight="1" x14ac:dyDescent="0.2">
      <c r="J34" s="3"/>
      <c r="K34" s="3"/>
      <c r="L34" s="3"/>
      <c r="M34" s="3"/>
      <c r="AB34" s="3"/>
      <c r="AC34" s="213"/>
    </row>
    <row r="35" spans="2:30" ht="20.149999999999999" customHeight="1" thickBot="1" x14ac:dyDescent="0.25">
      <c r="B35" s="217" t="s">
        <v>150</v>
      </c>
      <c r="M35" s="14"/>
      <c r="AA35" s="37"/>
      <c r="AB35" s="16"/>
    </row>
    <row r="36" spans="2:30" ht="20.149999999999999" customHeight="1" x14ac:dyDescent="0.2">
      <c r="B36" s="279" t="s">
        <v>2</v>
      </c>
      <c r="C36" s="281" t="s">
        <v>82</v>
      </c>
      <c r="D36" s="136" t="s">
        <v>91</v>
      </c>
      <c r="E36" s="245" t="s">
        <v>92</v>
      </c>
      <c r="F36" s="241" t="s">
        <v>91</v>
      </c>
      <c r="G36" s="245" t="s">
        <v>92</v>
      </c>
      <c r="H36" s="138" t="s">
        <v>93</v>
      </c>
      <c r="I36" s="138"/>
      <c r="J36" s="283" t="s">
        <v>175</v>
      </c>
      <c r="K36" s="283"/>
      <c r="L36" s="283"/>
      <c r="M36" s="284" t="s">
        <v>156</v>
      </c>
      <c r="N36" s="285"/>
      <c r="O36" s="286" t="s">
        <v>106</v>
      </c>
      <c r="P36" s="297" t="s">
        <v>116</v>
      </c>
      <c r="Q36" s="298"/>
      <c r="R36" s="298"/>
      <c r="S36" s="298"/>
      <c r="T36" s="298"/>
      <c r="U36" s="298"/>
      <c r="V36" s="298"/>
      <c r="W36" s="298"/>
      <c r="X36" s="299"/>
      <c r="Y36" s="183" t="s">
        <v>149</v>
      </c>
      <c r="Z36" s="286" t="s">
        <v>148</v>
      </c>
      <c r="AA36" s="291" t="s">
        <v>171</v>
      </c>
      <c r="AB36" s="283" t="s">
        <v>103</v>
      </c>
      <c r="AC36" s="313"/>
    </row>
    <row r="37" spans="2:30" ht="30" customHeight="1" thickBot="1" x14ac:dyDescent="0.25">
      <c r="B37" s="280"/>
      <c r="C37" s="282"/>
      <c r="D37" s="288" t="s">
        <v>154</v>
      </c>
      <c r="E37" s="289"/>
      <c r="F37" s="288" t="s">
        <v>155</v>
      </c>
      <c r="G37" s="290"/>
      <c r="H37" s="246" t="s">
        <v>94</v>
      </c>
      <c r="I37" s="246"/>
      <c r="J37" s="247" t="s">
        <v>100</v>
      </c>
      <c r="K37" s="248" t="s">
        <v>101</v>
      </c>
      <c r="L37" s="249" t="s">
        <v>102</v>
      </c>
      <c r="M37" s="288" t="s">
        <v>94</v>
      </c>
      <c r="N37" s="290"/>
      <c r="O37" s="287"/>
      <c r="P37" s="188" t="s">
        <v>115</v>
      </c>
      <c r="Q37" s="188" t="s">
        <v>107</v>
      </c>
      <c r="R37" s="188" t="s">
        <v>108</v>
      </c>
      <c r="S37" s="188" t="s">
        <v>109</v>
      </c>
      <c r="T37" s="188" t="s">
        <v>110</v>
      </c>
      <c r="U37" s="188" t="s">
        <v>111</v>
      </c>
      <c r="V37" s="188" t="s">
        <v>112</v>
      </c>
      <c r="W37" s="188" t="s">
        <v>113</v>
      </c>
      <c r="X37" s="188" t="s">
        <v>114</v>
      </c>
      <c r="Y37" s="184" t="s">
        <v>116</v>
      </c>
      <c r="Z37" s="287"/>
      <c r="AA37" s="292"/>
      <c r="AB37" s="314" t="s">
        <v>174</v>
      </c>
      <c r="AC37" s="315"/>
    </row>
    <row r="38" spans="2:30" ht="25" customHeight="1" x14ac:dyDescent="0.2">
      <c r="B38" s="214" t="str">
        <f ca="1">IF(H38="","",Z38)</f>
        <v>Ｊ</v>
      </c>
      <c r="C38" s="23">
        <v>1</v>
      </c>
      <c r="D38" s="201" t="s">
        <v>160</v>
      </c>
      <c r="E38" s="189" t="s">
        <v>161</v>
      </c>
      <c r="F38" s="190" t="s">
        <v>165</v>
      </c>
      <c r="G38" s="250" t="s">
        <v>166</v>
      </c>
      <c r="H38" s="203" t="s">
        <v>95</v>
      </c>
      <c r="I38" s="203"/>
      <c r="J38" s="204">
        <v>1940</v>
      </c>
      <c r="K38" s="191">
        <v>5</v>
      </c>
      <c r="L38" s="192">
        <v>10</v>
      </c>
      <c r="M38" s="293"/>
      <c r="N38" s="294"/>
      <c r="O38" s="185">
        <f ca="1">IF(J38="","",YEAR(NOW())-J38)</f>
        <v>86</v>
      </c>
      <c r="P38" s="185" t="str">
        <f ca="1">IF(J38="","",(IF($M38="",IF($O38&lt;35,19,""),M38)))</f>
        <v/>
      </c>
      <c r="Q38" s="185" t="str">
        <f ca="1">IF(J38="","",IF($M38="",IF(AND($O38&gt;=35,$O38&lt;40),35,""),""))</f>
        <v/>
      </c>
      <c r="R38" s="185" t="str">
        <f ca="1">IF(J38="","",IF($M38="",IF(AND($O38&gt;=40,$O38&lt;45),40,""),""))</f>
        <v/>
      </c>
      <c r="S38" s="185" t="str">
        <f ca="1">IF(J38="","",IF($M38="",IF(AND($O38&gt;=45,$O38&lt;50),45,""),""))</f>
        <v/>
      </c>
      <c r="T38" s="185" t="str">
        <f ca="1">IF(J38="","",IF($M38="",IF(AND($O38&gt;=50,$O38&lt;55),50,""),""))</f>
        <v/>
      </c>
      <c r="U38" s="185" t="str">
        <f ca="1">IF(J38="","",IF($M38="",IF(AND($O38&gt;=55,$O38&lt;60),55,""),""))</f>
        <v/>
      </c>
      <c r="V38" s="185" t="str">
        <f ca="1">IF(J38="","",IF($M38="",IF(AND($O38&gt;=60,$O38&lt;65),60,""),""))</f>
        <v/>
      </c>
      <c r="W38" s="185" t="str">
        <f ca="1">IF(J38="","",IF($M38="",IF(AND($O38&gt;=65,$O38&lt;70),65,""),""))</f>
        <v/>
      </c>
      <c r="X38" s="185">
        <f ca="1">IF(J38="","",IF($M38="",IF($O38&gt;=70,70,""),""))</f>
        <v>70</v>
      </c>
      <c r="Y38" s="185" t="str">
        <f ca="1">IF(H38="","",IF(P38="",CONCATENATE(H38,SUM(P38:X38)),CONCATENATE(H38,P38)))</f>
        <v>男70</v>
      </c>
      <c r="Z38" s="185" t="str">
        <f ca="1">IF(Y38="","",VLOOKUP(Y38,$I$7:$J$32,2,FALSE))</f>
        <v>Ｊ</v>
      </c>
      <c r="AA38" s="242"/>
      <c r="AB38" s="316"/>
      <c r="AC38" s="317"/>
    </row>
    <row r="39" spans="2:30" ht="25" customHeight="1" x14ac:dyDescent="0.2">
      <c r="B39" s="215" t="str">
        <f t="shared" ref="B39:B57" si="2">IF(H39="","",Z39)</f>
        <v>Ｌ</v>
      </c>
      <c r="C39" s="29">
        <v>2</v>
      </c>
      <c r="D39" s="205" t="s">
        <v>160</v>
      </c>
      <c r="E39" s="193" t="s">
        <v>162</v>
      </c>
      <c r="F39" s="194" t="s">
        <v>167</v>
      </c>
      <c r="G39" s="251" t="s">
        <v>168</v>
      </c>
      <c r="H39" s="207" t="s">
        <v>118</v>
      </c>
      <c r="I39" s="207"/>
      <c r="J39" s="208">
        <v>2000</v>
      </c>
      <c r="K39" s="195">
        <v>7</v>
      </c>
      <c r="L39" s="196">
        <v>7</v>
      </c>
      <c r="M39" s="295" t="s">
        <v>117</v>
      </c>
      <c r="N39" s="296"/>
      <c r="O39" s="186">
        <f t="shared" ref="O39:O57" ca="1" si="3">IF(J39="","",YEAR(NOW())-J39)</f>
        <v>26</v>
      </c>
      <c r="P39" s="186" t="str">
        <f t="shared" ref="P39:P57" si="4">IF(J39="","",(IF($M39="",IF($O39&lt;35,19,""),M39)))</f>
        <v>大学生</v>
      </c>
      <c r="Q39" s="186" t="str">
        <f t="shared" ref="Q39:Q57" si="5">IF(J39="","",IF($M39="",IF(AND($O39&gt;=35,$O39&lt;40),35,""),""))</f>
        <v/>
      </c>
      <c r="R39" s="186" t="str">
        <f t="shared" ref="R39:R57" si="6">IF(J39="","",IF($M39="",IF(AND($O39&gt;=40,$O39&lt;45),40,""),""))</f>
        <v/>
      </c>
      <c r="S39" s="186" t="str">
        <f t="shared" ref="S39:S57" si="7">IF(J39="","",IF($M39="",IF(AND($O39&gt;=45,$O39&lt;50),45,""),""))</f>
        <v/>
      </c>
      <c r="T39" s="186" t="str">
        <f t="shared" ref="T39:T57" si="8">IF(J39="","",IF($M39="",IF(AND($O39&gt;=50,$O39&lt;55),50,""),""))</f>
        <v/>
      </c>
      <c r="U39" s="186" t="str">
        <f t="shared" ref="U39:U57" si="9">IF(J39="","",IF($M39="",IF(AND($O39&gt;=55,$O39&lt;60),55,""),""))</f>
        <v/>
      </c>
      <c r="V39" s="186" t="str">
        <f t="shared" ref="V39:V57" si="10">IF(J39="","",IF($M39="",IF(AND($O39&gt;=60,$O39&lt;65),60,""),""))</f>
        <v/>
      </c>
      <c r="W39" s="186" t="str">
        <f t="shared" ref="W39:W57" si="11">IF(J39="","",IF($M39="",IF(AND($O39&gt;=65,$O39&lt;70),65,""),""))</f>
        <v/>
      </c>
      <c r="X39" s="186" t="str">
        <f t="shared" ref="X39:X57" si="12">IF(J39="","",IF($M39="",IF($O39&gt;=70,70,""),""))</f>
        <v/>
      </c>
      <c r="Y39" s="186" t="str">
        <f t="shared" ref="Y39:Y57" si="13">IF(H39="","",IF(P39="",CONCATENATE(H39,SUM(P39:X39)),CONCATENATE(H39,P39)))</f>
        <v>女大学生</v>
      </c>
      <c r="Z39" s="186" t="str">
        <f>IF(Y39="","",VLOOKUP(Y39,$I$7:$J$32,2,FALSE))</f>
        <v>Ｌ</v>
      </c>
      <c r="AA39" s="243"/>
      <c r="AB39" s="300"/>
      <c r="AC39" s="301"/>
    </row>
    <row r="40" spans="2:30" ht="25" customHeight="1" x14ac:dyDescent="0.2">
      <c r="B40" s="215" t="str">
        <f t="shared" si="2"/>
        <v>Ｙ</v>
      </c>
      <c r="C40" s="29">
        <v>3</v>
      </c>
      <c r="D40" s="205" t="s">
        <v>160</v>
      </c>
      <c r="E40" s="193" t="s">
        <v>163</v>
      </c>
      <c r="F40" s="194" t="s">
        <v>165</v>
      </c>
      <c r="G40" s="251" t="s">
        <v>169</v>
      </c>
      <c r="H40" s="207" t="s">
        <v>95</v>
      </c>
      <c r="I40" s="207"/>
      <c r="J40" s="208">
        <v>2010</v>
      </c>
      <c r="K40" s="195">
        <v>4</v>
      </c>
      <c r="L40" s="196">
        <v>1</v>
      </c>
      <c r="M40" s="295" t="s">
        <v>121</v>
      </c>
      <c r="N40" s="296"/>
      <c r="O40" s="186">
        <f t="shared" ca="1" si="3"/>
        <v>16</v>
      </c>
      <c r="P40" s="186" t="str">
        <f t="shared" si="4"/>
        <v>小学生</v>
      </c>
      <c r="Q40" s="186" t="str">
        <f t="shared" si="5"/>
        <v/>
      </c>
      <c r="R40" s="186" t="str">
        <f t="shared" si="6"/>
        <v/>
      </c>
      <c r="S40" s="186" t="str">
        <f t="shared" si="7"/>
        <v/>
      </c>
      <c r="T40" s="186" t="str">
        <f t="shared" si="8"/>
        <v/>
      </c>
      <c r="U40" s="186" t="str">
        <f t="shared" si="9"/>
        <v/>
      </c>
      <c r="V40" s="186" t="str">
        <f t="shared" si="10"/>
        <v/>
      </c>
      <c r="W40" s="186" t="str">
        <f t="shared" si="11"/>
        <v/>
      </c>
      <c r="X40" s="186" t="str">
        <f t="shared" si="12"/>
        <v/>
      </c>
      <c r="Y40" s="186" t="str">
        <f t="shared" si="13"/>
        <v>男小学生</v>
      </c>
      <c r="Z40" s="186" t="str">
        <f>IF(Y40="","",VLOOKUP(Y40,$I$7:$J$32,2,FALSE))</f>
        <v>Ｙ</v>
      </c>
      <c r="AA40" s="243"/>
      <c r="AB40" s="300"/>
      <c r="AC40" s="301"/>
    </row>
    <row r="41" spans="2:30" ht="25" customHeight="1" x14ac:dyDescent="0.2">
      <c r="B41" s="215" t="str">
        <f t="shared" ca="1" si="2"/>
        <v>Ｈ</v>
      </c>
      <c r="C41" s="29">
        <v>4</v>
      </c>
      <c r="D41" s="205" t="s">
        <v>160</v>
      </c>
      <c r="E41" s="193" t="s">
        <v>164</v>
      </c>
      <c r="F41" s="194" t="s">
        <v>167</v>
      </c>
      <c r="G41" s="251" t="s">
        <v>170</v>
      </c>
      <c r="H41" s="207" t="s">
        <v>95</v>
      </c>
      <c r="I41" s="207"/>
      <c r="J41" s="208">
        <v>1964</v>
      </c>
      <c r="K41" s="195">
        <v>9</v>
      </c>
      <c r="L41" s="196">
        <v>9</v>
      </c>
      <c r="M41" s="295"/>
      <c r="N41" s="296"/>
      <c r="O41" s="186">
        <f t="shared" ca="1" si="3"/>
        <v>62</v>
      </c>
      <c r="P41" s="186" t="str">
        <f t="shared" ca="1" si="4"/>
        <v/>
      </c>
      <c r="Q41" s="186" t="str">
        <f t="shared" ca="1" si="5"/>
        <v/>
      </c>
      <c r="R41" s="186" t="str">
        <f t="shared" ca="1" si="6"/>
        <v/>
      </c>
      <c r="S41" s="186" t="str">
        <f t="shared" ca="1" si="7"/>
        <v/>
      </c>
      <c r="T41" s="186" t="str">
        <f t="shared" ca="1" si="8"/>
        <v/>
      </c>
      <c r="U41" s="186" t="str">
        <f t="shared" ca="1" si="9"/>
        <v/>
      </c>
      <c r="V41" s="186">
        <f t="shared" ca="1" si="10"/>
        <v>60</v>
      </c>
      <c r="W41" s="186" t="str">
        <f t="shared" ca="1" si="11"/>
        <v/>
      </c>
      <c r="X41" s="186" t="str">
        <f t="shared" ca="1" si="12"/>
        <v/>
      </c>
      <c r="Y41" s="186" t="str">
        <f t="shared" ca="1" si="13"/>
        <v>男60</v>
      </c>
      <c r="Z41" s="186" t="str">
        <f ca="1">IF(Y41="","",VLOOKUP(Y41,$I$7:$J$32,2,FALSE))</f>
        <v>Ｈ</v>
      </c>
      <c r="AA41" s="243"/>
      <c r="AB41" s="300"/>
      <c r="AC41" s="301"/>
    </row>
    <row r="42" spans="2:30" ht="25" customHeight="1" x14ac:dyDescent="0.2">
      <c r="B42" s="215" t="str">
        <f t="shared" si="2"/>
        <v/>
      </c>
      <c r="C42" s="29">
        <v>5</v>
      </c>
      <c r="D42" s="205"/>
      <c r="E42" s="193"/>
      <c r="F42" s="194"/>
      <c r="G42" s="251"/>
      <c r="H42" s="207"/>
      <c r="I42" s="207"/>
      <c r="J42" s="208"/>
      <c r="K42" s="195"/>
      <c r="L42" s="196"/>
      <c r="M42" s="295"/>
      <c r="N42" s="296"/>
      <c r="O42" s="186" t="str">
        <f t="shared" ca="1" si="3"/>
        <v/>
      </c>
      <c r="P42" s="186" t="str">
        <f t="shared" si="4"/>
        <v/>
      </c>
      <c r="Q42" s="186" t="str">
        <f t="shared" si="5"/>
        <v/>
      </c>
      <c r="R42" s="186" t="str">
        <f t="shared" si="6"/>
        <v/>
      </c>
      <c r="S42" s="186" t="str">
        <f t="shared" si="7"/>
        <v/>
      </c>
      <c r="T42" s="186" t="str">
        <f t="shared" si="8"/>
        <v/>
      </c>
      <c r="U42" s="186" t="str">
        <f t="shared" si="9"/>
        <v/>
      </c>
      <c r="V42" s="186" t="str">
        <f t="shared" si="10"/>
        <v/>
      </c>
      <c r="W42" s="186" t="str">
        <f t="shared" si="11"/>
        <v/>
      </c>
      <c r="X42" s="186" t="str">
        <f t="shared" si="12"/>
        <v/>
      </c>
      <c r="Y42" s="186" t="str">
        <f t="shared" si="13"/>
        <v/>
      </c>
      <c r="Z42" s="186" t="str">
        <f>IF(Y42="","",VLOOKUP(Y42,$I$7:$J$32,2,FALSE))</f>
        <v/>
      </c>
      <c r="AA42" s="243"/>
      <c r="AB42" s="300"/>
      <c r="AC42" s="301"/>
    </row>
    <row r="43" spans="2:30" ht="25" customHeight="1" x14ac:dyDescent="0.2">
      <c r="B43" s="215" t="str">
        <f t="shared" si="2"/>
        <v/>
      </c>
      <c r="C43" s="29">
        <v>6</v>
      </c>
      <c r="D43" s="205"/>
      <c r="E43" s="193"/>
      <c r="F43" s="194"/>
      <c r="G43" s="251"/>
      <c r="H43" s="207"/>
      <c r="I43" s="207"/>
      <c r="J43" s="208"/>
      <c r="K43" s="195"/>
      <c r="L43" s="196"/>
      <c r="M43" s="295"/>
      <c r="N43" s="296"/>
      <c r="O43" s="186" t="str">
        <f t="shared" ca="1" si="3"/>
        <v/>
      </c>
      <c r="P43" s="186" t="str">
        <f t="shared" si="4"/>
        <v/>
      </c>
      <c r="Q43" s="186" t="str">
        <f t="shared" si="5"/>
        <v/>
      </c>
      <c r="R43" s="186" t="str">
        <f t="shared" si="6"/>
        <v/>
      </c>
      <c r="S43" s="186" t="str">
        <f t="shared" si="7"/>
        <v/>
      </c>
      <c r="T43" s="186" t="str">
        <f t="shared" si="8"/>
        <v/>
      </c>
      <c r="U43" s="186" t="str">
        <f t="shared" si="9"/>
        <v/>
      </c>
      <c r="V43" s="186" t="str">
        <f t="shared" si="10"/>
        <v/>
      </c>
      <c r="W43" s="186" t="str">
        <f t="shared" si="11"/>
        <v/>
      </c>
      <c r="X43" s="186" t="str">
        <f t="shared" si="12"/>
        <v/>
      </c>
      <c r="Y43" s="186" t="str">
        <f t="shared" si="13"/>
        <v/>
      </c>
      <c r="Z43" s="186" t="str">
        <f t="shared" ref="Z43:Z57" si="14">IF(Y43="","",VLOOKUP(Y43,$I$7:$J$32,2,FALSE))</f>
        <v/>
      </c>
      <c r="AA43" s="243"/>
      <c r="AB43" s="300"/>
      <c r="AC43" s="301"/>
    </row>
    <row r="44" spans="2:30" ht="25" customHeight="1" x14ac:dyDescent="0.2">
      <c r="B44" s="215" t="str">
        <f t="shared" si="2"/>
        <v/>
      </c>
      <c r="C44" s="29">
        <v>7</v>
      </c>
      <c r="D44" s="205"/>
      <c r="E44" s="193"/>
      <c r="F44" s="194"/>
      <c r="G44" s="251"/>
      <c r="H44" s="207"/>
      <c r="I44" s="207"/>
      <c r="J44" s="208"/>
      <c r="K44" s="195"/>
      <c r="L44" s="196"/>
      <c r="M44" s="295"/>
      <c r="N44" s="296"/>
      <c r="O44" s="186" t="str">
        <f t="shared" ca="1" si="3"/>
        <v/>
      </c>
      <c r="P44" s="186" t="str">
        <f t="shared" si="4"/>
        <v/>
      </c>
      <c r="Q44" s="186" t="str">
        <f t="shared" si="5"/>
        <v/>
      </c>
      <c r="R44" s="186" t="str">
        <f t="shared" si="6"/>
        <v/>
      </c>
      <c r="S44" s="186" t="str">
        <f t="shared" si="7"/>
        <v/>
      </c>
      <c r="T44" s="186" t="str">
        <f t="shared" si="8"/>
        <v/>
      </c>
      <c r="U44" s="186" t="str">
        <f t="shared" si="9"/>
        <v/>
      </c>
      <c r="V44" s="186" t="str">
        <f t="shared" si="10"/>
        <v/>
      </c>
      <c r="W44" s="186" t="str">
        <f t="shared" si="11"/>
        <v/>
      </c>
      <c r="X44" s="186" t="str">
        <f t="shared" si="12"/>
        <v/>
      </c>
      <c r="Y44" s="186" t="str">
        <f t="shared" si="13"/>
        <v/>
      </c>
      <c r="Z44" s="186" t="str">
        <f t="shared" si="14"/>
        <v/>
      </c>
      <c r="AA44" s="243"/>
      <c r="AB44" s="300"/>
      <c r="AC44" s="301"/>
      <c r="AD44" s="27"/>
    </row>
    <row r="45" spans="2:30" ht="25" customHeight="1" x14ac:dyDescent="0.2">
      <c r="B45" s="215" t="str">
        <f t="shared" si="2"/>
        <v/>
      </c>
      <c r="C45" s="29">
        <v>8</v>
      </c>
      <c r="D45" s="205"/>
      <c r="E45" s="193"/>
      <c r="F45" s="194"/>
      <c r="G45" s="251"/>
      <c r="H45" s="207"/>
      <c r="I45" s="207"/>
      <c r="J45" s="208"/>
      <c r="K45" s="195"/>
      <c r="L45" s="196"/>
      <c r="M45" s="295"/>
      <c r="N45" s="296"/>
      <c r="O45" s="186" t="str">
        <f t="shared" ca="1" si="3"/>
        <v/>
      </c>
      <c r="P45" s="186" t="str">
        <f t="shared" si="4"/>
        <v/>
      </c>
      <c r="Q45" s="186" t="str">
        <f t="shared" si="5"/>
        <v/>
      </c>
      <c r="R45" s="186" t="str">
        <f t="shared" si="6"/>
        <v/>
      </c>
      <c r="S45" s="186" t="str">
        <f t="shared" si="7"/>
        <v/>
      </c>
      <c r="T45" s="186" t="str">
        <f t="shared" si="8"/>
        <v/>
      </c>
      <c r="U45" s="186" t="str">
        <f t="shared" si="9"/>
        <v/>
      </c>
      <c r="V45" s="186" t="str">
        <f t="shared" si="10"/>
        <v/>
      </c>
      <c r="W45" s="186" t="str">
        <f t="shared" si="11"/>
        <v/>
      </c>
      <c r="X45" s="186" t="str">
        <f t="shared" si="12"/>
        <v/>
      </c>
      <c r="Y45" s="186" t="str">
        <f t="shared" si="13"/>
        <v/>
      </c>
      <c r="Z45" s="186" t="str">
        <f t="shared" si="14"/>
        <v/>
      </c>
      <c r="AA45" s="243"/>
      <c r="AB45" s="300"/>
      <c r="AC45" s="301"/>
    </row>
    <row r="46" spans="2:30" ht="25" customHeight="1" x14ac:dyDescent="0.2">
      <c r="B46" s="215" t="str">
        <f t="shared" si="2"/>
        <v/>
      </c>
      <c r="C46" s="29">
        <v>9</v>
      </c>
      <c r="D46" s="205"/>
      <c r="E46" s="193"/>
      <c r="F46" s="194"/>
      <c r="G46" s="251"/>
      <c r="H46" s="207"/>
      <c r="I46" s="207"/>
      <c r="J46" s="208"/>
      <c r="K46" s="195"/>
      <c r="L46" s="196"/>
      <c r="M46" s="295"/>
      <c r="N46" s="296"/>
      <c r="O46" s="186" t="str">
        <f t="shared" ca="1" si="3"/>
        <v/>
      </c>
      <c r="P46" s="186" t="str">
        <f t="shared" si="4"/>
        <v/>
      </c>
      <c r="Q46" s="186" t="str">
        <f t="shared" si="5"/>
        <v/>
      </c>
      <c r="R46" s="186" t="str">
        <f t="shared" si="6"/>
        <v/>
      </c>
      <c r="S46" s="186" t="str">
        <f t="shared" si="7"/>
        <v/>
      </c>
      <c r="T46" s="186" t="str">
        <f t="shared" si="8"/>
        <v/>
      </c>
      <c r="U46" s="186" t="str">
        <f t="shared" si="9"/>
        <v/>
      </c>
      <c r="V46" s="186" t="str">
        <f t="shared" si="10"/>
        <v/>
      </c>
      <c r="W46" s="186" t="str">
        <f t="shared" si="11"/>
        <v/>
      </c>
      <c r="X46" s="186" t="str">
        <f t="shared" si="12"/>
        <v/>
      </c>
      <c r="Y46" s="186" t="str">
        <f t="shared" si="13"/>
        <v/>
      </c>
      <c r="Z46" s="186" t="str">
        <f t="shared" si="14"/>
        <v/>
      </c>
      <c r="AA46" s="243"/>
      <c r="AB46" s="300"/>
      <c r="AC46" s="301"/>
    </row>
    <row r="47" spans="2:30" ht="25" customHeight="1" x14ac:dyDescent="0.2">
      <c r="B47" s="215" t="str">
        <f t="shared" si="2"/>
        <v/>
      </c>
      <c r="C47" s="29">
        <v>10</v>
      </c>
      <c r="D47" s="205"/>
      <c r="E47" s="193"/>
      <c r="F47" s="194"/>
      <c r="G47" s="251"/>
      <c r="H47" s="207"/>
      <c r="I47" s="207"/>
      <c r="J47" s="208"/>
      <c r="K47" s="195"/>
      <c r="L47" s="196"/>
      <c r="M47" s="295"/>
      <c r="N47" s="296"/>
      <c r="O47" s="186" t="str">
        <f t="shared" ca="1" si="3"/>
        <v/>
      </c>
      <c r="P47" s="186" t="str">
        <f t="shared" si="4"/>
        <v/>
      </c>
      <c r="Q47" s="186" t="str">
        <f t="shared" si="5"/>
        <v/>
      </c>
      <c r="R47" s="186" t="str">
        <f t="shared" si="6"/>
        <v/>
      </c>
      <c r="S47" s="186" t="str">
        <f t="shared" si="7"/>
        <v/>
      </c>
      <c r="T47" s="186" t="str">
        <f t="shared" si="8"/>
        <v/>
      </c>
      <c r="U47" s="186" t="str">
        <f t="shared" si="9"/>
        <v/>
      </c>
      <c r="V47" s="186" t="str">
        <f t="shared" si="10"/>
        <v/>
      </c>
      <c r="W47" s="186" t="str">
        <f t="shared" si="11"/>
        <v/>
      </c>
      <c r="X47" s="186" t="str">
        <f t="shared" si="12"/>
        <v/>
      </c>
      <c r="Y47" s="186" t="str">
        <f t="shared" si="13"/>
        <v/>
      </c>
      <c r="Z47" s="186" t="str">
        <f t="shared" si="14"/>
        <v/>
      </c>
      <c r="AA47" s="243"/>
      <c r="AB47" s="300"/>
      <c r="AC47" s="301"/>
    </row>
    <row r="48" spans="2:30" ht="25" customHeight="1" x14ac:dyDescent="0.2">
      <c r="B48" s="215" t="str">
        <f t="shared" si="2"/>
        <v/>
      </c>
      <c r="C48" s="29">
        <v>11</v>
      </c>
      <c r="D48" s="205"/>
      <c r="E48" s="193"/>
      <c r="F48" s="194"/>
      <c r="G48" s="251"/>
      <c r="H48" s="207"/>
      <c r="I48" s="207"/>
      <c r="J48" s="208"/>
      <c r="K48" s="195"/>
      <c r="L48" s="196"/>
      <c r="M48" s="295"/>
      <c r="N48" s="296"/>
      <c r="O48" s="186" t="str">
        <f t="shared" ca="1" si="3"/>
        <v/>
      </c>
      <c r="P48" s="186" t="str">
        <f t="shared" si="4"/>
        <v/>
      </c>
      <c r="Q48" s="186" t="str">
        <f t="shared" si="5"/>
        <v/>
      </c>
      <c r="R48" s="186" t="str">
        <f t="shared" si="6"/>
        <v/>
      </c>
      <c r="S48" s="186" t="str">
        <f t="shared" si="7"/>
        <v/>
      </c>
      <c r="T48" s="186" t="str">
        <f t="shared" si="8"/>
        <v/>
      </c>
      <c r="U48" s="186" t="str">
        <f t="shared" si="9"/>
        <v/>
      </c>
      <c r="V48" s="186" t="str">
        <f t="shared" si="10"/>
        <v/>
      </c>
      <c r="W48" s="186" t="str">
        <f t="shared" si="11"/>
        <v/>
      </c>
      <c r="X48" s="186" t="str">
        <f t="shared" si="12"/>
        <v/>
      </c>
      <c r="Y48" s="186" t="str">
        <f t="shared" si="13"/>
        <v/>
      </c>
      <c r="Z48" s="186" t="str">
        <f t="shared" si="14"/>
        <v/>
      </c>
      <c r="AA48" s="243"/>
      <c r="AB48" s="300"/>
      <c r="AC48" s="301"/>
    </row>
    <row r="49" spans="2:29" ht="25" customHeight="1" x14ac:dyDescent="0.2">
      <c r="B49" s="215" t="str">
        <f t="shared" si="2"/>
        <v/>
      </c>
      <c r="C49" s="29">
        <v>12</v>
      </c>
      <c r="D49" s="205"/>
      <c r="E49" s="193"/>
      <c r="F49" s="194"/>
      <c r="G49" s="251"/>
      <c r="H49" s="207"/>
      <c r="I49" s="207"/>
      <c r="J49" s="208"/>
      <c r="K49" s="195"/>
      <c r="L49" s="196"/>
      <c r="M49" s="295"/>
      <c r="N49" s="296"/>
      <c r="O49" s="186" t="str">
        <f t="shared" ca="1" si="3"/>
        <v/>
      </c>
      <c r="P49" s="186" t="str">
        <f t="shared" si="4"/>
        <v/>
      </c>
      <c r="Q49" s="186" t="str">
        <f t="shared" si="5"/>
        <v/>
      </c>
      <c r="R49" s="186" t="str">
        <f t="shared" si="6"/>
        <v/>
      </c>
      <c r="S49" s="186" t="str">
        <f t="shared" si="7"/>
        <v/>
      </c>
      <c r="T49" s="186" t="str">
        <f t="shared" si="8"/>
        <v/>
      </c>
      <c r="U49" s="186" t="str">
        <f t="shared" si="9"/>
        <v/>
      </c>
      <c r="V49" s="186" t="str">
        <f t="shared" si="10"/>
        <v/>
      </c>
      <c r="W49" s="186" t="str">
        <f t="shared" si="11"/>
        <v/>
      </c>
      <c r="X49" s="186" t="str">
        <f t="shared" si="12"/>
        <v/>
      </c>
      <c r="Y49" s="186" t="str">
        <f t="shared" si="13"/>
        <v/>
      </c>
      <c r="Z49" s="186" t="str">
        <f t="shared" si="14"/>
        <v/>
      </c>
      <c r="AA49" s="243"/>
      <c r="AB49" s="300"/>
      <c r="AC49" s="301"/>
    </row>
    <row r="50" spans="2:29" ht="25" customHeight="1" x14ac:dyDescent="0.2">
      <c r="B50" s="215" t="str">
        <f t="shared" si="2"/>
        <v/>
      </c>
      <c r="C50" s="29">
        <v>13</v>
      </c>
      <c r="D50" s="205"/>
      <c r="E50" s="193"/>
      <c r="F50" s="194"/>
      <c r="G50" s="251"/>
      <c r="H50" s="207"/>
      <c r="I50" s="207"/>
      <c r="J50" s="208"/>
      <c r="K50" s="195"/>
      <c r="L50" s="196"/>
      <c r="M50" s="295"/>
      <c r="N50" s="296"/>
      <c r="O50" s="186" t="str">
        <f t="shared" ca="1" si="3"/>
        <v/>
      </c>
      <c r="P50" s="186" t="str">
        <f t="shared" si="4"/>
        <v/>
      </c>
      <c r="Q50" s="186" t="str">
        <f t="shared" si="5"/>
        <v/>
      </c>
      <c r="R50" s="186" t="str">
        <f t="shared" si="6"/>
        <v/>
      </c>
      <c r="S50" s="186" t="str">
        <f t="shared" si="7"/>
        <v/>
      </c>
      <c r="T50" s="186" t="str">
        <f t="shared" si="8"/>
        <v/>
      </c>
      <c r="U50" s="186" t="str">
        <f t="shared" si="9"/>
        <v/>
      </c>
      <c r="V50" s="186" t="str">
        <f t="shared" si="10"/>
        <v/>
      </c>
      <c r="W50" s="186" t="str">
        <f t="shared" si="11"/>
        <v/>
      </c>
      <c r="X50" s="186" t="str">
        <f t="shared" si="12"/>
        <v/>
      </c>
      <c r="Y50" s="186" t="str">
        <f t="shared" si="13"/>
        <v/>
      </c>
      <c r="Z50" s="186" t="str">
        <f t="shared" si="14"/>
        <v/>
      </c>
      <c r="AA50" s="243"/>
      <c r="AB50" s="300"/>
      <c r="AC50" s="301"/>
    </row>
    <row r="51" spans="2:29" ht="25" customHeight="1" x14ac:dyDescent="0.2">
      <c r="B51" s="215" t="str">
        <f t="shared" si="2"/>
        <v/>
      </c>
      <c r="C51" s="29">
        <v>14</v>
      </c>
      <c r="D51" s="205"/>
      <c r="E51" s="193"/>
      <c r="F51" s="194"/>
      <c r="G51" s="251"/>
      <c r="H51" s="207"/>
      <c r="I51" s="207"/>
      <c r="J51" s="208"/>
      <c r="K51" s="195"/>
      <c r="L51" s="196"/>
      <c r="M51" s="295"/>
      <c r="N51" s="296"/>
      <c r="O51" s="186" t="str">
        <f t="shared" ca="1" si="3"/>
        <v/>
      </c>
      <c r="P51" s="186" t="str">
        <f t="shared" si="4"/>
        <v/>
      </c>
      <c r="Q51" s="186" t="str">
        <f t="shared" si="5"/>
        <v/>
      </c>
      <c r="R51" s="186" t="str">
        <f t="shared" si="6"/>
        <v/>
      </c>
      <c r="S51" s="186" t="str">
        <f t="shared" si="7"/>
        <v/>
      </c>
      <c r="T51" s="186" t="str">
        <f t="shared" si="8"/>
        <v/>
      </c>
      <c r="U51" s="186" t="str">
        <f t="shared" si="9"/>
        <v/>
      </c>
      <c r="V51" s="186" t="str">
        <f t="shared" si="10"/>
        <v/>
      </c>
      <c r="W51" s="186" t="str">
        <f t="shared" si="11"/>
        <v/>
      </c>
      <c r="X51" s="186" t="str">
        <f t="shared" si="12"/>
        <v/>
      </c>
      <c r="Y51" s="186" t="str">
        <f t="shared" si="13"/>
        <v/>
      </c>
      <c r="Z51" s="186" t="str">
        <f t="shared" si="14"/>
        <v/>
      </c>
      <c r="AA51" s="243"/>
      <c r="AB51" s="300"/>
      <c r="AC51" s="301"/>
    </row>
    <row r="52" spans="2:29" ht="25" customHeight="1" x14ac:dyDescent="0.2">
      <c r="B52" s="215" t="str">
        <f t="shared" si="2"/>
        <v/>
      </c>
      <c r="C52" s="29">
        <v>15</v>
      </c>
      <c r="D52" s="205"/>
      <c r="E52" s="193"/>
      <c r="F52" s="194"/>
      <c r="G52" s="251"/>
      <c r="H52" s="207"/>
      <c r="I52" s="207"/>
      <c r="J52" s="208"/>
      <c r="K52" s="195"/>
      <c r="L52" s="196"/>
      <c r="M52" s="295"/>
      <c r="N52" s="296"/>
      <c r="O52" s="186" t="str">
        <f t="shared" ca="1" si="3"/>
        <v/>
      </c>
      <c r="P52" s="186" t="str">
        <f t="shared" si="4"/>
        <v/>
      </c>
      <c r="Q52" s="186" t="str">
        <f t="shared" si="5"/>
        <v/>
      </c>
      <c r="R52" s="186" t="str">
        <f t="shared" si="6"/>
        <v/>
      </c>
      <c r="S52" s="186" t="str">
        <f t="shared" si="7"/>
        <v/>
      </c>
      <c r="T52" s="186" t="str">
        <f t="shared" si="8"/>
        <v/>
      </c>
      <c r="U52" s="186" t="str">
        <f t="shared" si="9"/>
        <v/>
      </c>
      <c r="V52" s="186" t="str">
        <f t="shared" si="10"/>
        <v/>
      </c>
      <c r="W52" s="186" t="str">
        <f t="shared" si="11"/>
        <v/>
      </c>
      <c r="X52" s="186" t="str">
        <f t="shared" si="12"/>
        <v/>
      </c>
      <c r="Y52" s="186" t="str">
        <f t="shared" si="13"/>
        <v/>
      </c>
      <c r="Z52" s="186" t="str">
        <f t="shared" si="14"/>
        <v/>
      </c>
      <c r="AA52" s="243"/>
      <c r="AB52" s="300"/>
      <c r="AC52" s="301"/>
    </row>
    <row r="53" spans="2:29" ht="25" customHeight="1" x14ac:dyDescent="0.2">
      <c r="B53" s="215" t="str">
        <f t="shared" si="2"/>
        <v/>
      </c>
      <c r="C53" s="29">
        <v>16</v>
      </c>
      <c r="D53" s="205"/>
      <c r="E53" s="193"/>
      <c r="F53" s="194"/>
      <c r="G53" s="251"/>
      <c r="H53" s="207"/>
      <c r="I53" s="207"/>
      <c r="J53" s="208"/>
      <c r="K53" s="195"/>
      <c r="L53" s="196"/>
      <c r="M53" s="295"/>
      <c r="N53" s="296"/>
      <c r="O53" s="186" t="str">
        <f t="shared" ca="1" si="3"/>
        <v/>
      </c>
      <c r="P53" s="186" t="str">
        <f t="shared" si="4"/>
        <v/>
      </c>
      <c r="Q53" s="186" t="str">
        <f t="shared" si="5"/>
        <v/>
      </c>
      <c r="R53" s="186" t="str">
        <f t="shared" si="6"/>
        <v/>
      </c>
      <c r="S53" s="186" t="str">
        <f t="shared" si="7"/>
        <v/>
      </c>
      <c r="T53" s="186" t="str">
        <f t="shared" si="8"/>
        <v/>
      </c>
      <c r="U53" s="186" t="str">
        <f t="shared" si="9"/>
        <v/>
      </c>
      <c r="V53" s="186" t="str">
        <f t="shared" si="10"/>
        <v/>
      </c>
      <c r="W53" s="186" t="str">
        <f t="shared" si="11"/>
        <v/>
      </c>
      <c r="X53" s="186" t="str">
        <f t="shared" si="12"/>
        <v/>
      </c>
      <c r="Y53" s="186" t="str">
        <f t="shared" si="13"/>
        <v/>
      </c>
      <c r="Z53" s="186" t="str">
        <f t="shared" si="14"/>
        <v/>
      </c>
      <c r="AA53" s="243"/>
      <c r="AB53" s="300"/>
      <c r="AC53" s="301"/>
    </row>
    <row r="54" spans="2:29" ht="25" customHeight="1" x14ac:dyDescent="0.2">
      <c r="B54" s="215" t="str">
        <f t="shared" si="2"/>
        <v/>
      </c>
      <c r="C54" s="29">
        <v>17</v>
      </c>
      <c r="D54" s="205"/>
      <c r="E54" s="193"/>
      <c r="F54" s="194"/>
      <c r="G54" s="251"/>
      <c r="H54" s="207"/>
      <c r="I54" s="207"/>
      <c r="J54" s="208"/>
      <c r="K54" s="195"/>
      <c r="L54" s="196"/>
      <c r="M54" s="295"/>
      <c r="N54" s="296"/>
      <c r="O54" s="186" t="str">
        <f t="shared" ca="1" si="3"/>
        <v/>
      </c>
      <c r="P54" s="186" t="str">
        <f t="shared" si="4"/>
        <v/>
      </c>
      <c r="Q54" s="186" t="str">
        <f t="shared" si="5"/>
        <v/>
      </c>
      <c r="R54" s="186" t="str">
        <f t="shared" si="6"/>
        <v/>
      </c>
      <c r="S54" s="186" t="str">
        <f t="shared" si="7"/>
        <v/>
      </c>
      <c r="T54" s="186" t="str">
        <f t="shared" si="8"/>
        <v/>
      </c>
      <c r="U54" s="186" t="str">
        <f t="shared" si="9"/>
        <v/>
      </c>
      <c r="V54" s="186" t="str">
        <f t="shared" si="10"/>
        <v/>
      </c>
      <c r="W54" s="186" t="str">
        <f t="shared" si="11"/>
        <v/>
      </c>
      <c r="X54" s="186" t="str">
        <f t="shared" si="12"/>
        <v/>
      </c>
      <c r="Y54" s="186" t="str">
        <f t="shared" si="13"/>
        <v/>
      </c>
      <c r="Z54" s="186" t="str">
        <f t="shared" si="14"/>
        <v/>
      </c>
      <c r="AA54" s="243"/>
      <c r="AB54" s="300"/>
      <c r="AC54" s="301"/>
    </row>
    <row r="55" spans="2:29" ht="25" customHeight="1" x14ac:dyDescent="0.2">
      <c r="B55" s="215" t="str">
        <f t="shared" si="2"/>
        <v/>
      </c>
      <c r="C55" s="29">
        <v>18</v>
      </c>
      <c r="D55" s="205"/>
      <c r="E55" s="193"/>
      <c r="F55" s="194"/>
      <c r="G55" s="251"/>
      <c r="H55" s="207"/>
      <c r="I55" s="207"/>
      <c r="J55" s="208"/>
      <c r="K55" s="195"/>
      <c r="L55" s="196"/>
      <c r="M55" s="295"/>
      <c r="N55" s="296"/>
      <c r="O55" s="186" t="str">
        <f t="shared" ca="1" si="3"/>
        <v/>
      </c>
      <c r="P55" s="186" t="str">
        <f t="shared" si="4"/>
        <v/>
      </c>
      <c r="Q55" s="186" t="str">
        <f t="shared" si="5"/>
        <v/>
      </c>
      <c r="R55" s="186" t="str">
        <f t="shared" si="6"/>
        <v/>
      </c>
      <c r="S55" s="186" t="str">
        <f t="shared" si="7"/>
        <v/>
      </c>
      <c r="T55" s="186" t="str">
        <f t="shared" si="8"/>
        <v/>
      </c>
      <c r="U55" s="186" t="str">
        <f t="shared" si="9"/>
        <v/>
      </c>
      <c r="V55" s="186" t="str">
        <f t="shared" si="10"/>
        <v/>
      </c>
      <c r="W55" s="186" t="str">
        <f t="shared" si="11"/>
        <v/>
      </c>
      <c r="X55" s="186" t="str">
        <f t="shared" si="12"/>
        <v/>
      </c>
      <c r="Y55" s="186" t="str">
        <f t="shared" si="13"/>
        <v/>
      </c>
      <c r="Z55" s="186" t="str">
        <f t="shared" si="14"/>
        <v/>
      </c>
      <c r="AA55" s="243"/>
      <c r="AB55" s="300"/>
      <c r="AC55" s="301"/>
    </row>
    <row r="56" spans="2:29" ht="25" customHeight="1" x14ac:dyDescent="0.2">
      <c r="B56" s="215" t="str">
        <f t="shared" si="2"/>
        <v/>
      </c>
      <c r="C56" s="29">
        <v>19</v>
      </c>
      <c r="D56" s="205"/>
      <c r="E56" s="193"/>
      <c r="F56" s="194"/>
      <c r="G56" s="251"/>
      <c r="H56" s="207"/>
      <c r="I56" s="207"/>
      <c r="J56" s="208"/>
      <c r="K56" s="195"/>
      <c r="L56" s="196"/>
      <c r="M56" s="295"/>
      <c r="N56" s="296"/>
      <c r="O56" s="186" t="str">
        <f t="shared" ca="1" si="3"/>
        <v/>
      </c>
      <c r="P56" s="186" t="str">
        <f t="shared" si="4"/>
        <v/>
      </c>
      <c r="Q56" s="186" t="str">
        <f t="shared" si="5"/>
        <v/>
      </c>
      <c r="R56" s="186" t="str">
        <f t="shared" si="6"/>
        <v/>
      </c>
      <c r="S56" s="186" t="str">
        <f t="shared" si="7"/>
        <v/>
      </c>
      <c r="T56" s="186" t="str">
        <f t="shared" si="8"/>
        <v/>
      </c>
      <c r="U56" s="186" t="str">
        <f t="shared" si="9"/>
        <v/>
      </c>
      <c r="V56" s="186" t="str">
        <f t="shared" si="10"/>
        <v/>
      </c>
      <c r="W56" s="186" t="str">
        <f t="shared" si="11"/>
        <v/>
      </c>
      <c r="X56" s="186" t="str">
        <f t="shared" si="12"/>
        <v/>
      </c>
      <c r="Y56" s="186" t="str">
        <f t="shared" si="13"/>
        <v/>
      </c>
      <c r="Z56" s="186" t="str">
        <f t="shared" si="14"/>
        <v/>
      </c>
      <c r="AA56" s="243"/>
      <c r="AB56" s="300"/>
      <c r="AC56" s="301"/>
    </row>
    <row r="57" spans="2:29" ht="25" customHeight="1" thickBot="1" x14ac:dyDescent="0.25">
      <c r="B57" s="216" t="str">
        <f t="shared" si="2"/>
        <v/>
      </c>
      <c r="C57" s="31">
        <v>20</v>
      </c>
      <c r="D57" s="209"/>
      <c r="E57" s="197"/>
      <c r="F57" s="198"/>
      <c r="G57" s="252"/>
      <c r="H57" s="211"/>
      <c r="I57" s="211"/>
      <c r="J57" s="212"/>
      <c r="K57" s="199"/>
      <c r="L57" s="200"/>
      <c r="M57" s="302"/>
      <c r="N57" s="303"/>
      <c r="O57" s="187" t="str">
        <f t="shared" ca="1" si="3"/>
        <v/>
      </c>
      <c r="P57" s="187" t="str">
        <f t="shared" si="4"/>
        <v/>
      </c>
      <c r="Q57" s="187" t="str">
        <f t="shared" si="5"/>
        <v/>
      </c>
      <c r="R57" s="187" t="str">
        <f t="shared" si="6"/>
        <v/>
      </c>
      <c r="S57" s="187" t="str">
        <f t="shared" si="7"/>
        <v/>
      </c>
      <c r="T57" s="187" t="str">
        <f t="shared" si="8"/>
        <v/>
      </c>
      <c r="U57" s="187" t="str">
        <f t="shared" si="9"/>
        <v/>
      </c>
      <c r="V57" s="187" t="str">
        <f t="shared" si="10"/>
        <v/>
      </c>
      <c r="W57" s="187" t="str">
        <f t="shared" si="11"/>
        <v/>
      </c>
      <c r="X57" s="187" t="str">
        <f t="shared" si="12"/>
        <v/>
      </c>
      <c r="Y57" s="187" t="str">
        <f t="shared" si="13"/>
        <v/>
      </c>
      <c r="Z57" s="187" t="str">
        <f t="shared" si="14"/>
        <v/>
      </c>
      <c r="AA57" s="244"/>
      <c r="AB57" s="318"/>
      <c r="AC57" s="319"/>
    </row>
    <row r="58" spans="2:29" x14ac:dyDescent="0.2">
      <c r="B58" s="226"/>
      <c r="C58" s="226"/>
      <c r="D58" s="226"/>
      <c r="E58" s="226"/>
      <c r="F58" s="226"/>
      <c r="G58" s="226"/>
      <c r="H58" s="226"/>
      <c r="I58" s="125"/>
      <c r="J58" s="226"/>
      <c r="K58" s="226"/>
      <c r="L58" s="226"/>
      <c r="M58" s="226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226"/>
      <c r="AC58" s="226"/>
    </row>
    <row r="59" spans="2:29" ht="17.149999999999999" customHeight="1" x14ac:dyDescent="0.2">
      <c r="B59" s="304" t="s">
        <v>88</v>
      </c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6"/>
    </row>
    <row r="60" spans="2:29" ht="17.149999999999999" customHeight="1" x14ac:dyDescent="0.2">
      <c r="B60" s="307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9"/>
    </row>
    <row r="61" spans="2:29" ht="17.149999999999999" customHeight="1" x14ac:dyDescent="0.2">
      <c r="B61" s="307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8"/>
      <c r="AC61" s="309"/>
    </row>
    <row r="62" spans="2:29" ht="17.149999999999999" customHeight="1" x14ac:dyDescent="0.2">
      <c r="B62" s="310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2"/>
    </row>
  </sheetData>
  <mergeCells count="92">
    <mergeCell ref="M56:N56"/>
    <mergeCell ref="AB56:AC56"/>
    <mergeCell ref="M57:N57"/>
    <mergeCell ref="AB57:AC57"/>
    <mergeCell ref="B59:AC62"/>
    <mergeCell ref="C19:F19"/>
    <mergeCell ref="M53:N53"/>
    <mergeCell ref="AB53:AC53"/>
    <mergeCell ref="M54:N54"/>
    <mergeCell ref="AB54:AC54"/>
    <mergeCell ref="M47:N47"/>
    <mergeCell ref="AB47:AC47"/>
    <mergeCell ref="M48:N48"/>
    <mergeCell ref="AB48:AC48"/>
    <mergeCell ref="M49:N49"/>
    <mergeCell ref="AB49:AC49"/>
    <mergeCell ref="M44:N44"/>
    <mergeCell ref="AB44:AC44"/>
    <mergeCell ref="M45:N45"/>
    <mergeCell ref="AB45:AC45"/>
    <mergeCell ref="M46:N46"/>
    <mergeCell ref="M55:N55"/>
    <mergeCell ref="AB55:AC55"/>
    <mergeCell ref="M50:N50"/>
    <mergeCell ref="AB50:AC50"/>
    <mergeCell ref="M51:N51"/>
    <mergeCell ref="AB51:AC51"/>
    <mergeCell ref="M52:N52"/>
    <mergeCell ref="AB52:AC52"/>
    <mergeCell ref="AB46:AC46"/>
    <mergeCell ref="M41:N41"/>
    <mergeCell ref="AB41:AC41"/>
    <mergeCell ref="M42:N42"/>
    <mergeCell ref="AB42:AC42"/>
    <mergeCell ref="M43:N43"/>
    <mergeCell ref="AB43:AC43"/>
    <mergeCell ref="M38:N38"/>
    <mergeCell ref="AB38:AC38"/>
    <mergeCell ref="M39:N39"/>
    <mergeCell ref="AB39:AC39"/>
    <mergeCell ref="M40:N40"/>
    <mergeCell ref="AB40:AC40"/>
    <mergeCell ref="Z36:Z37"/>
    <mergeCell ref="AA36:AA37"/>
    <mergeCell ref="AB36:AC36"/>
    <mergeCell ref="D37:E37"/>
    <mergeCell ref="F37:G37"/>
    <mergeCell ref="M37:N37"/>
    <mergeCell ref="AB37:AC37"/>
    <mergeCell ref="P36:X36"/>
    <mergeCell ref="B36:B37"/>
    <mergeCell ref="C36:C37"/>
    <mergeCell ref="J36:L36"/>
    <mergeCell ref="M36:N36"/>
    <mergeCell ref="O36:O37"/>
    <mergeCell ref="C17:F17"/>
    <mergeCell ref="K17:L17"/>
    <mergeCell ref="K18:L18"/>
    <mergeCell ref="J33:AA33"/>
    <mergeCell ref="K20:L20"/>
    <mergeCell ref="K21:L21"/>
    <mergeCell ref="E22:F22"/>
    <mergeCell ref="K22:L22"/>
    <mergeCell ref="K23:L23"/>
    <mergeCell ref="E24:F24"/>
    <mergeCell ref="K24:L24"/>
    <mergeCell ref="K25:L25"/>
    <mergeCell ref="K26:L26"/>
    <mergeCell ref="E28:G28"/>
    <mergeCell ref="E30:F30"/>
    <mergeCell ref="E32:F32"/>
    <mergeCell ref="K19:L19"/>
    <mergeCell ref="K10:L10"/>
    <mergeCell ref="K11:L11"/>
    <mergeCell ref="K12:L12"/>
    <mergeCell ref="K13:L13"/>
    <mergeCell ref="K15:L15"/>
    <mergeCell ref="K16:L16"/>
    <mergeCell ref="C14:F14"/>
    <mergeCell ref="K14:L14"/>
    <mergeCell ref="K6:L6"/>
    <mergeCell ref="M6:N6"/>
    <mergeCell ref="K7:L7"/>
    <mergeCell ref="K8:L8"/>
    <mergeCell ref="C9:E9"/>
    <mergeCell ref="K9:L9"/>
    <mergeCell ref="G1:J1"/>
    <mergeCell ref="K1:N1"/>
    <mergeCell ref="AA1:AC1"/>
    <mergeCell ref="B3:F3"/>
    <mergeCell ref="G3:K3"/>
    <mergeCell ref="AA3:AB3"/>
  </mergeCells>
  <phoneticPr fontId="3"/>
  <dataValidations count="3">
    <dataValidation type="list" allowBlank="1" showInputMessage="1" showErrorMessage="1" sqref="H38:I57" xr:uid="{00000000-0002-0000-0200-000000000000}">
      <formula1>"男,女"</formula1>
    </dataValidation>
    <dataValidation type="list" allowBlank="1" showInputMessage="1" showErrorMessage="1" sqref="C9:E9" xr:uid="{00000000-0002-0000-0200-000001000000}">
      <formula1>"平,常磐,内郷,小名浜,勿来"</formula1>
    </dataValidation>
    <dataValidation type="list" allowBlank="1" showInputMessage="1" showErrorMessage="1" sqref="M38:M57" xr:uid="{00000000-0002-0000-0200-000002000000}">
      <formula1>"大学生,高校生,中学生,小学生"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65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60"/>
  <sheetViews>
    <sheetView workbookViewId="0">
      <selection activeCell="V12" sqref="V12"/>
    </sheetView>
  </sheetViews>
  <sheetFormatPr defaultColWidth="9" defaultRowHeight="13" x14ac:dyDescent="0.2"/>
  <cols>
    <col min="1" max="2" width="3.26953125" style="1" customWidth="1"/>
    <col min="3" max="4" width="3.08984375" style="1" customWidth="1"/>
    <col min="5" max="5" width="3" style="1" customWidth="1"/>
    <col min="6" max="6" width="1.36328125" style="1" hidden="1" customWidth="1"/>
    <col min="7" max="7" width="13.453125" style="1" customWidth="1"/>
    <col min="8" max="8" width="13.08984375" style="1" customWidth="1"/>
    <col min="9" max="9" width="7.7265625" style="3" customWidth="1"/>
    <col min="10" max="10" width="2.453125" style="1" customWidth="1"/>
    <col min="11" max="11" width="3.453125" style="1" customWidth="1"/>
    <col min="12" max="12" width="21.7265625" style="1" customWidth="1"/>
    <col min="13" max="13" width="2.26953125" style="1" customWidth="1"/>
    <col min="14" max="14" width="2.7265625" style="3" customWidth="1"/>
    <col min="15" max="15" width="10.7265625" style="3" customWidth="1"/>
    <col min="16" max="16" width="7.36328125" style="1" customWidth="1"/>
    <col min="17" max="17" width="11.36328125" style="1" customWidth="1"/>
    <col min="18" max="18" width="11.08984375" style="1" customWidth="1"/>
    <col min="19" max="19" width="3.08984375" style="1" customWidth="1"/>
    <col min="20" max="16384" width="9" style="1"/>
  </cols>
  <sheetData>
    <row r="1" spans="2:18" ht="21" x14ac:dyDescent="0.2">
      <c r="E1" s="4"/>
      <c r="F1" s="4"/>
      <c r="G1" s="44" t="s">
        <v>0</v>
      </c>
      <c r="H1" s="92">
        <f ca="1">YEAR(NOW())-1988</f>
        <v>38</v>
      </c>
      <c r="I1" s="45" t="s">
        <v>1</v>
      </c>
      <c r="J1" s="42"/>
      <c r="K1" s="93"/>
      <c r="L1" s="254" t="s">
        <v>90</v>
      </c>
      <c r="M1" s="254"/>
      <c r="N1" s="254"/>
      <c r="O1" s="255" t="s">
        <v>64</v>
      </c>
      <c r="P1" s="255"/>
      <c r="Q1" s="255"/>
      <c r="R1" s="255"/>
    </row>
    <row r="2" spans="2:18" ht="12" customHeight="1" x14ac:dyDescent="0.2">
      <c r="E2" s="4"/>
      <c r="F2" s="4"/>
      <c r="G2" s="44"/>
      <c r="H2" s="4"/>
      <c r="I2" s="45"/>
      <c r="J2" s="42"/>
      <c r="K2" s="43"/>
      <c r="L2" s="43"/>
      <c r="M2" s="43"/>
      <c r="N2" s="43"/>
      <c r="O2" s="43"/>
      <c r="P2" s="43"/>
      <c r="Q2" s="43"/>
      <c r="R2" s="43"/>
    </row>
    <row r="3" spans="2:18" ht="14.25" customHeight="1" x14ac:dyDescent="0.2">
      <c r="B3" s="256"/>
      <c r="C3" s="256"/>
      <c r="D3" s="256"/>
      <c r="E3" s="256"/>
      <c r="F3" s="256"/>
      <c r="G3" s="256"/>
      <c r="H3" s="257" t="s">
        <v>19</v>
      </c>
      <c r="I3" s="257"/>
      <c r="J3" s="257"/>
      <c r="K3" s="257"/>
      <c r="L3" s="1" t="s">
        <v>86</v>
      </c>
      <c r="P3" s="103" t="s">
        <v>84</v>
      </c>
      <c r="Q3" s="332" t="s">
        <v>85</v>
      </c>
      <c r="R3" s="330"/>
    </row>
    <row r="4" spans="2:18" ht="14.25" customHeight="1" thickBot="1" x14ac:dyDescent="0.25">
      <c r="F4" s="3"/>
      <c r="G4" s="3"/>
      <c r="H4" s="3"/>
      <c r="J4" s="3"/>
    </row>
    <row r="5" spans="2:18" ht="14.25" customHeight="1" thickBot="1" x14ac:dyDescent="0.25">
      <c r="B5" s="46"/>
      <c r="C5" s="66"/>
      <c r="D5" s="47"/>
      <c r="E5" s="47"/>
      <c r="F5" s="47"/>
      <c r="G5" s="47"/>
      <c r="H5" s="47"/>
      <c r="I5" s="48"/>
      <c r="J5" s="42"/>
      <c r="K5" s="5" t="s">
        <v>2</v>
      </c>
      <c r="L5" s="259" t="s">
        <v>45</v>
      </c>
      <c r="M5" s="260"/>
      <c r="N5" s="260"/>
      <c r="O5" s="261"/>
      <c r="P5" s="5" t="s">
        <v>46</v>
      </c>
      <c r="Q5" s="41" t="s">
        <v>47</v>
      </c>
      <c r="R5" s="5" t="s">
        <v>48</v>
      </c>
    </row>
    <row r="6" spans="2:18" ht="14.25" customHeight="1" x14ac:dyDescent="0.2">
      <c r="B6" s="49"/>
      <c r="C6" s="329" t="s">
        <v>20</v>
      </c>
      <c r="D6" s="330"/>
      <c r="E6" s="330"/>
      <c r="F6" s="330"/>
      <c r="G6" s="330"/>
      <c r="H6" s="330"/>
      <c r="I6" s="331"/>
      <c r="K6" s="87" t="s">
        <v>55</v>
      </c>
      <c r="L6" s="104" t="s">
        <v>23</v>
      </c>
      <c r="M6" s="113" t="s">
        <v>66</v>
      </c>
      <c r="N6" s="113">
        <f ca="1">YEAR(NOW())-2007</f>
        <v>19</v>
      </c>
      <c r="O6" s="108" t="s">
        <v>4</v>
      </c>
      <c r="P6" s="94">
        <v>2000</v>
      </c>
      <c r="Q6" s="79"/>
      <c r="R6" s="9"/>
    </row>
    <row r="7" spans="2:18" ht="14.25" customHeight="1" x14ac:dyDescent="0.2">
      <c r="B7" s="49"/>
      <c r="C7" s="42"/>
      <c r="E7" s="42"/>
      <c r="F7" s="42"/>
      <c r="G7" s="42"/>
      <c r="H7" s="42"/>
      <c r="I7" s="50"/>
      <c r="J7" s="68"/>
      <c r="K7" s="88" t="s">
        <v>56</v>
      </c>
      <c r="L7" s="105" t="s">
        <v>24</v>
      </c>
      <c r="M7" s="114"/>
      <c r="N7" s="114"/>
      <c r="O7" s="109"/>
      <c r="P7" s="95">
        <v>1500</v>
      </c>
      <c r="Q7" s="80"/>
      <c r="R7" s="36"/>
    </row>
    <row r="8" spans="2:18" ht="14.25" customHeight="1" x14ac:dyDescent="0.2">
      <c r="B8" s="49"/>
      <c r="C8" s="333" t="s">
        <v>87</v>
      </c>
      <c r="D8" s="330"/>
      <c r="E8" s="330"/>
      <c r="F8" s="330"/>
      <c r="G8" s="330"/>
      <c r="H8" s="330"/>
      <c r="I8" s="331"/>
      <c r="J8" s="50"/>
      <c r="K8" s="89" t="s">
        <v>57</v>
      </c>
      <c r="L8" s="106" t="s">
        <v>25</v>
      </c>
      <c r="M8" s="115" t="s">
        <v>3</v>
      </c>
      <c r="N8" s="115">
        <f ca="1">YEAR(NOW())-1960</f>
        <v>66</v>
      </c>
      <c r="O8" s="110" t="s">
        <v>5</v>
      </c>
      <c r="P8" s="96">
        <v>2000</v>
      </c>
      <c r="Q8" s="81"/>
      <c r="R8" s="10"/>
    </row>
    <row r="9" spans="2:18" ht="14.25" customHeight="1" thickBot="1" x14ac:dyDescent="0.25">
      <c r="B9" s="63"/>
      <c r="C9" s="64"/>
      <c r="D9" s="64"/>
      <c r="E9" s="51"/>
      <c r="F9" s="51"/>
      <c r="G9" s="51"/>
      <c r="H9" s="56"/>
      <c r="I9" s="57"/>
      <c r="J9" s="50"/>
      <c r="K9" s="89" t="s">
        <v>58</v>
      </c>
      <c r="L9" s="106" t="s">
        <v>26</v>
      </c>
      <c r="M9" s="115" t="s">
        <v>3</v>
      </c>
      <c r="N9" s="115">
        <f ca="1">YEAR(NOW())-1965</f>
        <v>61</v>
      </c>
      <c r="O9" s="110" t="s">
        <v>5</v>
      </c>
      <c r="P9" s="96">
        <v>2000</v>
      </c>
      <c r="Q9" s="81"/>
      <c r="R9" s="10"/>
    </row>
    <row r="10" spans="2:18" ht="14.25" customHeight="1" x14ac:dyDescent="0.2">
      <c r="B10" s="65"/>
      <c r="C10" s="66"/>
      <c r="D10" s="66"/>
      <c r="E10" s="47"/>
      <c r="F10" s="47"/>
      <c r="G10" s="47"/>
      <c r="H10" s="52"/>
      <c r="I10" s="53"/>
      <c r="J10" s="55"/>
      <c r="K10" s="89" t="s">
        <v>7</v>
      </c>
      <c r="L10" s="106" t="s">
        <v>27</v>
      </c>
      <c r="M10" s="115" t="s">
        <v>3</v>
      </c>
      <c r="N10" s="115">
        <f ca="1">YEAR(NOW())-1970</f>
        <v>56</v>
      </c>
      <c r="O10" s="110" t="s">
        <v>5</v>
      </c>
      <c r="P10" s="96">
        <v>2000</v>
      </c>
      <c r="Q10" s="81"/>
      <c r="R10" s="10"/>
    </row>
    <row r="11" spans="2:18" ht="14.25" customHeight="1" x14ac:dyDescent="0.2">
      <c r="B11" s="67"/>
      <c r="C11" s="333" t="s">
        <v>21</v>
      </c>
      <c r="D11" s="330"/>
      <c r="E11" s="330"/>
      <c r="F11" s="330"/>
      <c r="G11" s="330"/>
      <c r="H11" s="330"/>
      <c r="I11" s="331"/>
      <c r="J11" s="54"/>
      <c r="K11" s="89" t="s">
        <v>59</v>
      </c>
      <c r="L11" s="106" t="s">
        <v>28</v>
      </c>
      <c r="M11" s="115" t="s">
        <v>3</v>
      </c>
      <c r="N11" s="115">
        <f ca="1">YEAR(NOW())-1975</f>
        <v>51</v>
      </c>
      <c r="O11" s="110" t="s">
        <v>5</v>
      </c>
      <c r="P11" s="96">
        <v>2000</v>
      </c>
      <c r="Q11" s="81"/>
      <c r="R11" s="10"/>
    </row>
    <row r="12" spans="2:18" ht="14.25" customHeight="1" x14ac:dyDescent="0.2">
      <c r="B12" s="67"/>
      <c r="E12" s="334"/>
      <c r="F12" s="334"/>
      <c r="G12" s="334"/>
      <c r="H12" s="334"/>
      <c r="I12" s="55"/>
      <c r="J12" s="54"/>
      <c r="K12" s="89" t="s">
        <v>60</v>
      </c>
      <c r="L12" s="106" t="s">
        <v>29</v>
      </c>
      <c r="M12" s="115" t="s">
        <v>3</v>
      </c>
      <c r="N12" s="115">
        <f ca="1">YEAR(NOW())-1980</f>
        <v>46</v>
      </c>
      <c r="O12" s="110" t="s">
        <v>5</v>
      </c>
      <c r="P12" s="96">
        <v>2000</v>
      </c>
      <c r="Q12" s="81"/>
      <c r="R12" s="10"/>
    </row>
    <row r="13" spans="2:18" ht="14.25" customHeight="1" x14ac:dyDescent="0.2">
      <c r="B13" s="67"/>
      <c r="E13" s="334"/>
      <c r="F13" s="334"/>
      <c r="G13" s="334"/>
      <c r="H13" s="334"/>
      <c r="I13" s="55"/>
      <c r="J13" s="54"/>
      <c r="K13" s="89" t="s">
        <v>8</v>
      </c>
      <c r="L13" s="106" t="s">
        <v>30</v>
      </c>
      <c r="M13" s="115" t="s">
        <v>3</v>
      </c>
      <c r="N13" s="115">
        <f ca="1">YEAR(NOW())-1985</f>
        <v>41</v>
      </c>
      <c r="O13" s="110" t="s">
        <v>5</v>
      </c>
      <c r="P13" s="96">
        <v>2000</v>
      </c>
      <c r="Q13" s="81"/>
      <c r="R13" s="10"/>
    </row>
    <row r="14" spans="2:18" ht="14.25" customHeight="1" thickBot="1" x14ac:dyDescent="0.25">
      <c r="B14" s="63"/>
      <c r="C14" s="64"/>
      <c r="D14" s="64"/>
      <c r="E14" s="51"/>
      <c r="F14" s="51"/>
      <c r="G14" s="51"/>
      <c r="H14" s="56"/>
      <c r="I14" s="57"/>
      <c r="J14" s="54"/>
      <c r="K14" s="89" t="s">
        <v>9</v>
      </c>
      <c r="L14" s="106" t="s">
        <v>31</v>
      </c>
      <c r="M14" s="115" t="s">
        <v>3</v>
      </c>
      <c r="N14" s="115">
        <f ca="1">YEAR(NOW())-1990</f>
        <v>36</v>
      </c>
      <c r="O14" s="110" t="s">
        <v>5</v>
      </c>
      <c r="P14" s="96">
        <v>2000</v>
      </c>
      <c r="Q14" s="81"/>
      <c r="R14" s="10"/>
    </row>
    <row r="15" spans="2:18" ht="14.25" customHeight="1" thickBot="1" x14ac:dyDescent="0.25">
      <c r="B15" s="65"/>
      <c r="C15" s="66"/>
      <c r="D15" s="66"/>
      <c r="E15" s="47"/>
      <c r="F15" s="47"/>
      <c r="G15" s="47"/>
      <c r="H15" s="52"/>
      <c r="I15" s="53"/>
      <c r="J15" s="54"/>
      <c r="K15" s="90" t="s">
        <v>61</v>
      </c>
      <c r="L15" s="107" t="s">
        <v>32</v>
      </c>
      <c r="M15" s="116" t="s">
        <v>3</v>
      </c>
      <c r="N15" s="116">
        <f ca="1">YEAR(NOW())-1995</f>
        <v>31</v>
      </c>
      <c r="O15" s="111" t="s">
        <v>5</v>
      </c>
      <c r="P15" s="97">
        <v>2000</v>
      </c>
      <c r="Q15" s="82"/>
      <c r="R15" s="15"/>
    </row>
    <row r="16" spans="2:18" ht="14.25" customHeight="1" x14ac:dyDescent="0.2">
      <c r="B16" s="67"/>
      <c r="C16" s="335" t="s">
        <v>22</v>
      </c>
      <c r="D16" s="336"/>
      <c r="E16" s="336"/>
      <c r="F16" s="336"/>
      <c r="G16" s="336"/>
      <c r="H16" s="336"/>
      <c r="I16" s="337"/>
      <c r="J16" s="54"/>
      <c r="K16" s="87" t="s">
        <v>62</v>
      </c>
      <c r="L16" s="104" t="s">
        <v>33</v>
      </c>
      <c r="M16" s="113" t="s">
        <v>66</v>
      </c>
      <c r="N16" s="113">
        <f ca="1">YEAR(NOW())-2007</f>
        <v>19</v>
      </c>
      <c r="O16" s="112" t="s">
        <v>10</v>
      </c>
      <c r="P16" s="94">
        <v>2000</v>
      </c>
      <c r="Q16" s="79"/>
      <c r="R16" s="9"/>
    </row>
    <row r="17" spans="2:18" ht="14.25" customHeight="1" x14ac:dyDescent="0.2">
      <c r="B17" s="67"/>
      <c r="E17" s="42"/>
      <c r="F17" s="42"/>
      <c r="G17" s="42"/>
      <c r="H17" s="62"/>
      <c r="I17" s="73"/>
      <c r="J17" s="54"/>
      <c r="K17" s="89" t="s">
        <v>63</v>
      </c>
      <c r="L17" s="105" t="s">
        <v>24</v>
      </c>
      <c r="M17" s="115"/>
      <c r="N17" s="115"/>
      <c r="O17" s="110"/>
      <c r="P17" s="96">
        <v>1500</v>
      </c>
      <c r="Q17" s="81"/>
      <c r="R17" s="10"/>
    </row>
    <row r="18" spans="2:18" ht="14.25" customHeight="1" x14ac:dyDescent="0.2">
      <c r="B18" s="67"/>
      <c r="E18" s="42"/>
      <c r="F18" s="42"/>
      <c r="G18" s="42"/>
      <c r="H18" s="62"/>
      <c r="I18" s="73"/>
      <c r="J18" s="54"/>
      <c r="K18" s="89" t="s">
        <v>67</v>
      </c>
      <c r="L18" s="106" t="s">
        <v>81</v>
      </c>
      <c r="M18" s="115" t="s">
        <v>3</v>
      </c>
      <c r="N18" s="115">
        <f ca="1">YEAR(NOW())-1960</f>
        <v>66</v>
      </c>
      <c r="O18" s="110" t="s">
        <v>5</v>
      </c>
      <c r="P18" s="96">
        <v>2000</v>
      </c>
      <c r="Q18" s="81"/>
      <c r="R18" s="10"/>
    </row>
    <row r="19" spans="2:18" ht="14.25" customHeight="1" x14ac:dyDescent="0.2">
      <c r="B19" s="67"/>
      <c r="E19" s="334"/>
      <c r="F19" s="334"/>
      <c r="G19" s="334"/>
      <c r="H19" s="334"/>
      <c r="I19" s="59"/>
      <c r="J19" s="62"/>
      <c r="K19" s="89" t="s">
        <v>68</v>
      </c>
      <c r="L19" s="106" t="s">
        <v>34</v>
      </c>
      <c r="M19" s="115" t="s">
        <v>3</v>
      </c>
      <c r="N19" s="115">
        <f ca="1">YEAR(NOW())-1965</f>
        <v>61</v>
      </c>
      <c r="O19" s="110" t="s">
        <v>5</v>
      </c>
      <c r="P19" s="96">
        <v>2000</v>
      </c>
      <c r="Q19" s="81"/>
      <c r="R19" s="10"/>
    </row>
    <row r="20" spans="2:18" ht="14.25" customHeight="1" x14ac:dyDescent="0.2">
      <c r="B20" s="67"/>
      <c r="E20" s="334"/>
      <c r="F20" s="334"/>
      <c r="G20" s="334"/>
      <c r="H20" s="334"/>
      <c r="I20" s="59"/>
      <c r="J20" s="58"/>
      <c r="K20" s="89" t="s">
        <v>69</v>
      </c>
      <c r="L20" s="106" t="s">
        <v>35</v>
      </c>
      <c r="M20" s="115" t="s">
        <v>3</v>
      </c>
      <c r="N20" s="115">
        <f ca="1">YEAR(NOW())-1970</f>
        <v>56</v>
      </c>
      <c r="O20" s="110" t="s">
        <v>5</v>
      </c>
      <c r="P20" s="96">
        <v>2000</v>
      </c>
      <c r="Q20" s="81"/>
      <c r="R20" s="10"/>
    </row>
    <row r="21" spans="2:18" ht="14.25" customHeight="1" thickBot="1" x14ac:dyDescent="0.25">
      <c r="B21" s="63"/>
      <c r="C21" s="64"/>
      <c r="D21" s="64"/>
      <c r="E21" s="51"/>
      <c r="F21" s="51"/>
      <c r="G21" s="51"/>
      <c r="H21" s="60"/>
      <c r="I21" s="61"/>
      <c r="J21" s="58"/>
      <c r="K21" s="89" t="s">
        <v>70</v>
      </c>
      <c r="L21" s="106" t="s">
        <v>36</v>
      </c>
      <c r="M21" s="115" t="s">
        <v>3</v>
      </c>
      <c r="N21" s="115">
        <f ca="1">YEAR(NOW())-1975</f>
        <v>51</v>
      </c>
      <c r="O21" s="110" t="s">
        <v>5</v>
      </c>
      <c r="P21" s="96">
        <v>2000</v>
      </c>
      <c r="Q21" s="81"/>
      <c r="R21" s="10"/>
    </row>
    <row r="22" spans="2:18" ht="14.25" customHeight="1" x14ac:dyDescent="0.2">
      <c r="B22" s="65"/>
      <c r="C22" s="66"/>
      <c r="D22" s="66"/>
      <c r="E22" s="66"/>
      <c r="F22" s="66"/>
      <c r="G22" s="66"/>
      <c r="H22" s="66"/>
      <c r="I22" s="38"/>
      <c r="J22" s="58"/>
      <c r="K22" s="89" t="s">
        <v>71</v>
      </c>
      <c r="L22" s="106" t="s">
        <v>37</v>
      </c>
      <c r="M22" s="115" t="s">
        <v>3</v>
      </c>
      <c r="N22" s="115">
        <f ca="1">YEAR(NOW())-1980</f>
        <v>46</v>
      </c>
      <c r="O22" s="110" t="s">
        <v>5</v>
      </c>
      <c r="P22" s="96">
        <v>2000</v>
      </c>
      <c r="Q22" s="81"/>
      <c r="R22" s="10"/>
    </row>
    <row r="23" spans="2:18" ht="14.25" customHeight="1" x14ac:dyDescent="0.2">
      <c r="B23" s="67"/>
      <c r="C23" s="333" t="s">
        <v>6</v>
      </c>
      <c r="D23" s="330"/>
      <c r="E23" s="330"/>
      <c r="F23" s="330"/>
      <c r="G23" s="330"/>
      <c r="H23" s="330"/>
      <c r="I23" s="331"/>
      <c r="J23" s="58"/>
      <c r="K23" s="89" t="s">
        <v>72</v>
      </c>
      <c r="L23" s="106" t="s">
        <v>38</v>
      </c>
      <c r="M23" s="115" t="s">
        <v>3</v>
      </c>
      <c r="N23" s="115">
        <f ca="1">YEAR(NOW())-1985</f>
        <v>41</v>
      </c>
      <c r="O23" s="110" t="s">
        <v>5</v>
      </c>
      <c r="P23" s="96">
        <v>2000</v>
      </c>
      <c r="Q23" s="81"/>
      <c r="R23" s="10"/>
    </row>
    <row r="24" spans="2:18" ht="14.25" customHeight="1" x14ac:dyDescent="0.2">
      <c r="B24" s="67"/>
      <c r="E24" s="42"/>
      <c r="F24" s="42"/>
      <c r="G24" s="42"/>
      <c r="H24" s="58"/>
      <c r="I24" s="59"/>
      <c r="J24" s="58"/>
      <c r="K24" s="89" t="s">
        <v>73</v>
      </c>
      <c r="L24" s="106" t="s">
        <v>39</v>
      </c>
      <c r="M24" s="115" t="s">
        <v>3</v>
      </c>
      <c r="N24" s="115">
        <f ca="1">YEAR(NOW())-1990</f>
        <v>36</v>
      </c>
      <c r="O24" s="110" t="s">
        <v>5</v>
      </c>
      <c r="P24" s="96">
        <v>2000</v>
      </c>
      <c r="Q24" s="81"/>
      <c r="R24" s="10"/>
    </row>
    <row r="25" spans="2:18" ht="14.25" customHeight="1" thickBot="1" x14ac:dyDescent="0.25">
      <c r="B25" s="67"/>
      <c r="C25" s="333" t="s">
        <v>51</v>
      </c>
      <c r="D25" s="330"/>
      <c r="E25" s="330"/>
      <c r="F25" s="330"/>
      <c r="G25" s="330"/>
      <c r="H25" s="330"/>
      <c r="I25" s="331"/>
      <c r="J25" s="58"/>
      <c r="K25" s="90" t="s">
        <v>74</v>
      </c>
      <c r="L25" s="107" t="s">
        <v>40</v>
      </c>
      <c r="M25" s="116" t="s">
        <v>3</v>
      </c>
      <c r="N25" s="116">
        <f ca="1">YEAR(NOW())-1995</f>
        <v>31</v>
      </c>
      <c r="O25" s="111" t="s">
        <v>5</v>
      </c>
      <c r="P25" s="97">
        <v>2000</v>
      </c>
      <c r="Q25" s="82"/>
      <c r="R25" s="15"/>
    </row>
    <row r="26" spans="2:18" ht="14.25" customHeight="1" x14ac:dyDescent="0.2">
      <c r="B26" s="67"/>
      <c r="E26" s="42"/>
      <c r="F26" s="42"/>
      <c r="G26" s="42"/>
      <c r="H26" s="58"/>
      <c r="I26" s="68"/>
      <c r="K26" s="87" t="s">
        <v>75</v>
      </c>
      <c r="L26" s="6" t="s">
        <v>41</v>
      </c>
      <c r="M26" s="7"/>
      <c r="N26" s="7"/>
      <c r="O26" s="84"/>
      <c r="P26" s="94">
        <v>1000</v>
      </c>
      <c r="Q26" s="79"/>
      <c r="R26" s="9"/>
    </row>
    <row r="27" spans="2:18" ht="14.25" customHeight="1" thickBot="1" x14ac:dyDescent="0.25">
      <c r="B27" s="67"/>
      <c r="C27" s="333" t="s">
        <v>52</v>
      </c>
      <c r="D27" s="330"/>
      <c r="E27" s="330"/>
      <c r="F27" s="330"/>
      <c r="G27" s="330"/>
      <c r="H27" s="330"/>
      <c r="I27" s="331"/>
      <c r="K27" s="90" t="s">
        <v>76</v>
      </c>
      <c r="L27" s="12" t="s">
        <v>42</v>
      </c>
      <c r="M27" s="34"/>
      <c r="N27" s="34"/>
      <c r="O27" s="13"/>
      <c r="P27" s="97">
        <v>1000</v>
      </c>
      <c r="Q27" s="82"/>
      <c r="R27" s="15"/>
    </row>
    <row r="28" spans="2:18" ht="14.25" customHeight="1" x14ac:dyDescent="0.2">
      <c r="B28" s="67"/>
      <c r="E28" s="42"/>
      <c r="F28" s="42"/>
      <c r="G28" s="42"/>
      <c r="H28" s="58"/>
      <c r="I28" s="68"/>
      <c r="K28" s="87" t="s">
        <v>77</v>
      </c>
      <c r="L28" s="6" t="s">
        <v>11</v>
      </c>
      <c r="M28" s="7"/>
      <c r="N28" s="7"/>
      <c r="O28" s="84"/>
      <c r="P28" s="94">
        <v>1000</v>
      </c>
      <c r="Q28" s="79"/>
      <c r="R28" s="9"/>
    </row>
    <row r="29" spans="2:18" ht="14.25" customHeight="1" thickBot="1" x14ac:dyDescent="0.25">
      <c r="B29" s="67"/>
      <c r="C29" s="257"/>
      <c r="D29" s="257"/>
      <c r="E29" s="257"/>
      <c r="F29" s="257"/>
      <c r="G29" s="257"/>
      <c r="H29" s="257"/>
      <c r="I29" s="338"/>
      <c r="K29" s="90" t="s">
        <v>78</v>
      </c>
      <c r="L29" s="12" t="s">
        <v>12</v>
      </c>
      <c r="M29" s="34"/>
      <c r="N29" s="34"/>
      <c r="O29" s="13"/>
      <c r="P29" s="97">
        <v>1000</v>
      </c>
      <c r="Q29" s="82"/>
      <c r="R29" s="15"/>
    </row>
    <row r="30" spans="2:18" ht="14.25" customHeight="1" x14ac:dyDescent="0.2">
      <c r="B30" s="67"/>
      <c r="E30" s="2"/>
      <c r="F30" s="2"/>
      <c r="G30" s="2"/>
      <c r="H30" s="11"/>
      <c r="I30" s="40"/>
      <c r="J30" s="11"/>
      <c r="K30" s="88" t="s">
        <v>79</v>
      </c>
      <c r="L30" s="69" t="s">
        <v>43</v>
      </c>
      <c r="M30" s="8"/>
      <c r="N30" s="8"/>
      <c r="O30" s="83"/>
      <c r="P30" s="95">
        <v>1000</v>
      </c>
      <c r="Q30" s="80"/>
      <c r="R30" s="36"/>
    </row>
    <row r="31" spans="2:18" ht="14.25" customHeight="1" thickBot="1" x14ac:dyDescent="0.25">
      <c r="B31" s="67"/>
      <c r="C31" s="333" t="s">
        <v>53</v>
      </c>
      <c r="D31" s="330"/>
      <c r="E31" s="330"/>
      <c r="F31" s="330"/>
      <c r="G31" s="330"/>
      <c r="H31" s="330"/>
      <c r="I31" s="331"/>
      <c r="J31" s="11"/>
      <c r="K31" s="91" t="s">
        <v>80</v>
      </c>
      <c r="L31" s="76" t="s">
        <v>44</v>
      </c>
      <c r="M31" s="77"/>
      <c r="N31" s="77"/>
      <c r="O31" s="78"/>
      <c r="P31" s="117">
        <v>1000</v>
      </c>
      <c r="Q31" s="82"/>
      <c r="R31" s="35"/>
    </row>
    <row r="32" spans="2:18" ht="14.25" customHeight="1" x14ac:dyDescent="0.2">
      <c r="B32" s="67"/>
      <c r="C32" s="333" t="s">
        <v>54</v>
      </c>
      <c r="D32" s="330"/>
      <c r="E32" s="330"/>
      <c r="F32" s="330"/>
      <c r="G32" s="330"/>
      <c r="H32" s="330"/>
      <c r="I32" s="331"/>
      <c r="K32" s="339" t="s">
        <v>49</v>
      </c>
      <c r="L32" s="340"/>
      <c r="M32" s="340"/>
      <c r="N32" s="340"/>
      <c r="O32" s="340"/>
      <c r="P32" s="340"/>
      <c r="Q32" s="19"/>
      <c r="R32" s="74"/>
    </row>
    <row r="33" spans="2:19" ht="14.25" customHeight="1" thickBot="1" x14ac:dyDescent="0.25">
      <c r="B33" s="63"/>
      <c r="C33" s="64"/>
      <c r="D33" s="64"/>
      <c r="E33" s="64"/>
      <c r="F33" s="64"/>
      <c r="G33" s="64"/>
      <c r="H33" s="64"/>
      <c r="I33" s="39"/>
      <c r="K33" s="341" t="s">
        <v>13</v>
      </c>
      <c r="L33" s="342"/>
      <c r="M33" s="342"/>
      <c r="N33" s="342"/>
      <c r="O33" s="342"/>
      <c r="P33" s="342"/>
      <c r="Q33" s="31"/>
      <c r="R33" s="75"/>
    </row>
    <row r="34" spans="2:19" ht="14.25" customHeight="1" thickBot="1" x14ac:dyDescent="0.25">
      <c r="M34" s="14"/>
      <c r="O34" s="37"/>
      <c r="P34" s="16"/>
    </row>
    <row r="35" spans="2:19" ht="13.5" thickBot="1" x14ac:dyDescent="0.25">
      <c r="B35" s="98" t="s">
        <v>2</v>
      </c>
      <c r="C35" s="102" t="s">
        <v>82</v>
      </c>
      <c r="D35" s="343" t="s">
        <v>83</v>
      </c>
      <c r="E35" s="344"/>
      <c r="F35" s="344"/>
      <c r="G35" s="345"/>
      <c r="H35" s="17" t="s">
        <v>14</v>
      </c>
      <c r="I35" s="17" t="s">
        <v>15</v>
      </c>
      <c r="J35" s="346" t="s">
        <v>16</v>
      </c>
      <c r="K35" s="260"/>
      <c r="L35" s="260"/>
      <c r="M35" s="260"/>
      <c r="N35" s="260"/>
      <c r="O35" s="260"/>
      <c r="P35" s="118"/>
      <c r="Q35" s="17" t="s">
        <v>17</v>
      </c>
      <c r="R35" s="18" t="s">
        <v>18</v>
      </c>
    </row>
    <row r="36" spans="2:19" ht="25" customHeight="1" x14ac:dyDescent="0.2">
      <c r="B36" s="99"/>
      <c r="C36" s="23">
        <v>1</v>
      </c>
      <c r="D36" s="347"/>
      <c r="E36" s="348"/>
      <c r="F36" s="348"/>
      <c r="G36" s="349"/>
      <c r="H36" s="70" t="s">
        <v>50</v>
      </c>
      <c r="I36" s="20"/>
      <c r="J36" s="350"/>
      <c r="K36" s="351"/>
      <c r="L36" s="351"/>
      <c r="M36" s="351"/>
      <c r="N36" s="351"/>
      <c r="O36" s="351"/>
      <c r="P36" s="349"/>
      <c r="Q36" s="21"/>
      <c r="R36" s="22"/>
    </row>
    <row r="37" spans="2:19" ht="25" customHeight="1" x14ac:dyDescent="0.2">
      <c r="B37" s="100"/>
      <c r="C37" s="29">
        <v>2</v>
      </c>
      <c r="D37" s="352"/>
      <c r="E37" s="353"/>
      <c r="F37" s="353"/>
      <c r="G37" s="354"/>
      <c r="H37" s="72" t="s">
        <v>50</v>
      </c>
      <c r="I37" s="24"/>
      <c r="J37" s="355"/>
      <c r="K37" s="356"/>
      <c r="L37" s="356"/>
      <c r="M37" s="356"/>
      <c r="N37" s="356"/>
      <c r="O37" s="356"/>
      <c r="P37" s="354"/>
      <c r="Q37" s="25"/>
      <c r="R37" s="26"/>
    </row>
    <row r="38" spans="2:19" ht="25" customHeight="1" x14ac:dyDescent="0.2">
      <c r="B38" s="100"/>
      <c r="C38" s="29">
        <v>3</v>
      </c>
      <c r="D38" s="352"/>
      <c r="E38" s="353"/>
      <c r="F38" s="353"/>
      <c r="G38" s="354"/>
      <c r="H38" s="72" t="s">
        <v>50</v>
      </c>
      <c r="I38" s="24"/>
      <c r="J38" s="355"/>
      <c r="K38" s="356"/>
      <c r="L38" s="356"/>
      <c r="M38" s="356"/>
      <c r="N38" s="356"/>
      <c r="O38" s="356"/>
      <c r="P38" s="354"/>
      <c r="Q38" s="25"/>
      <c r="R38" s="26"/>
    </row>
    <row r="39" spans="2:19" ht="25" customHeight="1" x14ac:dyDescent="0.2">
      <c r="B39" s="100"/>
      <c r="C39" s="29">
        <v>4</v>
      </c>
      <c r="D39" s="352"/>
      <c r="E39" s="353"/>
      <c r="F39" s="353"/>
      <c r="G39" s="354"/>
      <c r="H39" s="72" t="s">
        <v>50</v>
      </c>
      <c r="I39" s="24"/>
      <c r="J39" s="355"/>
      <c r="K39" s="356"/>
      <c r="L39" s="356"/>
      <c r="M39" s="356"/>
      <c r="N39" s="356"/>
      <c r="O39" s="356"/>
      <c r="P39" s="354"/>
      <c r="Q39" s="25"/>
      <c r="R39" s="26"/>
    </row>
    <row r="40" spans="2:19" ht="25" customHeight="1" x14ac:dyDescent="0.2">
      <c r="B40" s="100"/>
      <c r="C40" s="29">
        <v>5</v>
      </c>
      <c r="D40" s="352"/>
      <c r="E40" s="353"/>
      <c r="F40" s="353"/>
      <c r="G40" s="354"/>
      <c r="H40" s="72" t="s">
        <v>50</v>
      </c>
      <c r="I40" s="24"/>
      <c r="J40" s="355"/>
      <c r="K40" s="356"/>
      <c r="L40" s="356"/>
      <c r="M40" s="356"/>
      <c r="N40" s="356"/>
      <c r="O40" s="356"/>
      <c r="P40" s="354"/>
      <c r="Q40" s="25"/>
      <c r="R40" s="26"/>
    </row>
    <row r="41" spans="2:19" ht="25" customHeight="1" x14ac:dyDescent="0.2">
      <c r="B41" s="100"/>
      <c r="C41" s="29">
        <v>6</v>
      </c>
      <c r="D41" s="352"/>
      <c r="E41" s="353"/>
      <c r="F41" s="353"/>
      <c r="G41" s="354"/>
      <c r="H41" s="72" t="s">
        <v>50</v>
      </c>
      <c r="I41" s="24"/>
      <c r="J41" s="355"/>
      <c r="K41" s="356"/>
      <c r="L41" s="356"/>
      <c r="M41" s="356"/>
      <c r="N41" s="356"/>
      <c r="O41" s="356"/>
      <c r="P41" s="354"/>
      <c r="Q41" s="25"/>
      <c r="R41" s="26"/>
    </row>
    <row r="42" spans="2:19" ht="25" customHeight="1" x14ac:dyDescent="0.2">
      <c r="B42" s="100"/>
      <c r="C42" s="29">
        <v>7</v>
      </c>
      <c r="D42" s="352"/>
      <c r="E42" s="353"/>
      <c r="F42" s="353"/>
      <c r="G42" s="354"/>
      <c r="H42" s="72" t="s">
        <v>50</v>
      </c>
      <c r="I42" s="24"/>
      <c r="J42" s="355"/>
      <c r="K42" s="356"/>
      <c r="L42" s="356"/>
      <c r="M42" s="356"/>
      <c r="N42" s="356"/>
      <c r="O42" s="356"/>
      <c r="P42" s="354"/>
      <c r="Q42" s="25"/>
      <c r="R42" s="26"/>
      <c r="S42" s="27"/>
    </row>
    <row r="43" spans="2:19" ht="25" customHeight="1" x14ac:dyDescent="0.2">
      <c r="B43" s="100"/>
      <c r="C43" s="29">
        <v>8</v>
      </c>
      <c r="D43" s="352"/>
      <c r="E43" s="353"/>
      <c r="F43" s="353"/>
      <c r="G43" s="354"/>
      <c r="H43" s="72" t="s">
        <v>50</v>
      </c>
      <c r="I43" s="24"/>
      <c r="J43" s="355"/>
      <c r="K43" s="356"/>
      <c r="L43" s="356"/>
      <c r="M43" s="356"/>
      <c r="N43" s="356"/>
      <c r="O43" s="356"/>
      <c r="P43" s="354"/>
      <c r="Q43" s="25"/>
      <c r="R43" s="26"/>
    </row>
    <row r="44" spans="2:19" ht="25" customHeight="1" x14ac:dyDescent="0.2">
      <c r="B44" s="100"/>
      <c r="C44" s="29">
        <v>9</v>
      </c>
      <c r="D44" s="352"/>
      <c r="E44" s="353"/>
      <c r="F44" s="353"/>
      <c r="G44" s="354"/>
      <c r="H44" s="71" t="s">
        <v>50</v>
      </c>
      <c r="I44" s="24"/>
      <c r="J44" s="355"/>
      <c r="K44" s="356"/>
      <c r="L44" s="356"/>
      <c r="M44" s="356"/>
      <c r="N44" s="356"/>
      <c r="O44" s="356"/>
      <c r="P44" s="354"/>
      <c r="Q44" s="25"/>
      <c r="R44" s="26"/>
    </row>
    <row r="45" spans="2:19" ht="25" customHeight="1" x14ac:dyDescent="0.2">
      <c r="B45" s="100"/>
      <c r="C45" s="29">
        <v>10</v>
      </c>
      <c r="D45" s="352"/>
      <c r="E45" s="353"/>
      <c r="F45" s="353"/>
      <c r="G45" s="354"/>
      <c r="H45" s="71" t="s">
        <v>50</v>
      </c>
      <c r="I45" s="24"/>
      <c r="J45" s="355"/>
      <c r="K45" s="356"/>
      <c r="L45" s="356"/>
      <c r="M45" s="356"/>
      <c r="N45" s="356"/>
      <c r="O45" s="356"/>
      <c r="P45" s="354"/>
      <c r="Q45" s="25"/>
      <c r="R45" s="28"/>
    </row>
    <row r="46" spans="2:19" ht="25" customHeight="1" x14ac:dyDescent="0.2">
      <c r="B46" s="100"/>
      <c r="C46" s="29">
        <v>11</v>
      </c>
      <c r="D46" s="352"/>
      <c r="E46" s="353"/>
      <c r="F46" s="353"/>
      <c r="G46" s="354"/>
      <c r="H46" s="71" t="s">
        <v>50</v>
      </c>
      <c r="I46" s="24"/>
      <c r="J46" s="355"/>
      <c r="K46" s="356"/>
      <c r="L46" s="356"/>
      <c r="M46" s="356"/>
      <c r="N46" s="356"/>
      <c r="O46" s="356"/>
      <c r="P46" s="354"/>
      <c r="Q46" s="25"/>
      <c r="R46" s="26"/>
    </row>
    <row r="47" spans="2:19" ht="25" customHeight="1" x14ac:dyDescent="0.2">
      <c r="B47" s="100"/>
      <c r="C47" s="29">
        <v>12</v>
      </c>
      <c r="D47" s="352"/>
      <c r="E47" s="353"/>
      <c r="F47" s="353"/>
      <c r="G47" s="354"/>
      <c r="H47" s="71" t="s">
        <v>50</v>
      </c>
      <c r="I47" s="24"/>
      <c r="J47" s="355"/>
      <c r="K47" s="356"/>
      <c r="L47" s="356"/>
      <c r="M47" s="356"/>
      <c r="N47" s="356"/>
      <c r="O47" s="356"/>
      <c r="P47" s="354"/>
      <c r="Q47" s="25"/>
      <c r="R47" s="26"/>
    </row>
    <row r="48" spans="2:19" ht="25" customHeight="1" x14ac:dyDescent="0.2">
      <c r="B48" s="100"/>
      <c r="C48" s="29">
        <v>13</v>
      </c>
      <c r="D48" s="352"/>
      <c r="E48" s="353"/>
      <c r="F48" s="353"/>
      <c r="G48" s="354"/>
      <c r="H48" s="71" t="s">
        <v>50</v>
      </c>
      <c r="I48" s="24"/>
      <c r="J48" s="355"/>
      <c r="K48" s="356"/>
      <c r="L48" s="356"/>
      <c r="M48" s="356"/>
      <c r="N48" s="356"/>
      <c r="O48" s="356"/>
      <c r="P48" s="354"/>
      <c r="Q48" s="25"/>
      <c r="R48" s="26"/>
    </row>
    <row r="49" spans="2:18" ht="25" customHeight="1" x14ac:dyDescent="0.2">
      <c r="B49" s="100"/>
      <c r="C49" s="29">
        <v>14</v>
      </c>
      <c r="D49" s="352"/>
      <c r="E49" s="353"/>
      <c r="F49" s="353"/>
      <c r="G49" s="354"/>
      <c r="H49" s="71" t="s">
        <v>50</v>
      </c>
      <c r="I49" s="24"/>
      <c r="J49" s="355"/>
      <c r="K49" s="356"/>
      <c r="L49" s="356"/>
      <c r="M49" s="356"/>
      <c r="N49" s="356"/>
      <c r="O49" s="356"/>
      <c r="P49" s="354"/>
      <c r="Q49" s="25"/>
      <c r="R49" s="30"/>
    </row>
    <row r="50" spans="2:18" ht="25" customHeight="1" x14ac:dyDescent="0.2">
      <c r="B50" s="100"/>
      <c r="C50" s="29">
        <v>15</v>
      </c>
      <c r="D50" s="352"/>
      <c r="E50" s="353"/>
      <c r="F50" s="353"/>
      <c r="G50" s="354"/>
      <c r="H50" s="71" t="s">
        <v>50</v>
      </c>
      <c r="I50" s="24"/>
      <c r="J50" s="355"/>
      <c r="K50" s="356"/>
      <c r="L50" s="356"/>
      <c r="M50" s="356"/>
      <c r="N50" s="356"/>
      <c r="O50" s="356"/>
      <c r="P50" s="354"/>
      <c r="Q50" s="25"/>
      <c r="R50" s="30"/>
    </row>
    <row r="51" spans="2:18" ht="25" customHeight="1" x14ac:dyDescent="0.2">
      <c r="B51" s="100"/>
      <c r="C51" s="29">
        <v>16</v>
      </c>
      <c r="D51" s="352"/>
      <c r="E51" s="353"/>
      <c r="F51" s="353"/>
      <c r="G51" s="354"/>
      <c r="H51" s="71" t="s">
        <v>50</v>
      </c>
      <c r="I51" s="24"/>
      <c r="J51" s="355"/>
      <c r="K51" s="356"/>
      <c r="L51" s="356"/>
      <c r="M51" s="356"/>
      <c r="N51" s="356"/>
      <c r="O51" s="356"/>
      <c r="P51" s="354"/>
      <c r="Q51" s="25"/>
      <c r="R51" s="30"/>
    </row>
    <row r="52" spans="2:18" ht="25" customHeight="1" x14ac:dyDescent="0.2">
      <c r="B52" s="100"/>
      <c r="C52" s="29">
        <v>17</v>
      </c>
      <c r="D52" s="352"/>
      <c r="E52" s="353"/>
      <c r="F52" s="353"/>
      <c r="G52" s="354"/>
      <c r="H52" s="71" t="s">
        <v>50</v>
      </c>
      <c r="I52" s="24"/>
      <c r="J52" s="355"/>
      <c r="K52" s="356"/>
      <c r="L52" s="356"/>
      <c r="M52" s="356"/>
      <c r="N52" s="356"/>
      <c r="O52" s="356"/>
      <c r="P52" s="354"/>
      <c r="Q52" s="25"/>
      <c r="R52" s="26"/>
    </row>
    <row r="53" spans="2:18" ht="25" customHeight="1" x14ac:dyDescent="0.2">
      <c r="B53" s="100"/>
      <c r="C53" s="29">
        <v>18</v>
      </c>
      <c r="D53" s="352"/>
      <c r="E53" s="353"/>
      <c r="F53" s="353"/>
      <c r="G53" s="354"/>
      <c r="H53" s="71" t="s">
        <v>50</v>
      </c>
      <c r="I53" s="24"/>
      <c r="J53" s="355"/>
      <c r="K53" s="356"/>
      <c r="L53" s="356"/>
      <c r="M53" s="356"/>
      <c r="N53" s="356"/>
      <c r="O53" s="356"/>
      <c r="P53" s="354"/>
      <c r="Q53" s="25"/>
      <c r="R53" s="26"/>
    </row>
    <row r="54" spans="2:18" ht="25" customHeight="1" x14ac:dyDescent="0.2">
      <c r="B54" s="100"/>
      <c r="C54" s="29">
        <v>19</v>
      </c>
      <c r="D54" s="352"/>
      <c r="E54" s="353"/>
      <c r="F54" s="353"/>
      <c r="G54" s="354"/>
      <c r="H54" s="71" t="s">
        <v>50</v>
      </c>
      <c r="I54" s="24"/>
      <c r="J54" s="355"/>
      <c r="K54" s="356"/>
      <c r="L54" s="356"/>
      <c r="M54" s="356"/>
      <c r="N54" s="356"/>
      <c r="O54" s="356"/>
      <c r="P54" s="354"/>
      <c r="Q54" s="25"/>
      <c r="R54" s="26"/>
    </row>
    <row r="55" spans="2:18" ht="25" customHeight="1" thickBot="1" x14ac:dyDescent="0.25">
      <c r="B55" s="101"/>
      <c r="C55" s="31">
        <v>20</v>
      </c>
      <c r="D55" s="357"/>
      <c r="E55" s="358"/>
      <c r="F55" s="358"/>
      <c r="G55" s="359"/>
      <c r="H55" s="85" t="s">
        <v>50</v>
      </c>
      <c r="I55" s="32"/>
      <c r="J55" s="360"/>
      <c r="K55" s="361"/>
      <c r="L55" s="361"/>
      <c r="M55" s="361"/>
      <c r="N55" s="361"/>
      <c r="O55" s="361"/>
      <c r="P55" s="359"/>
      <c r="Q55" s="33"/>
      <c r="R55" s="86"/>
    </row>
    <row r="56" spans="2:18" x14ac:dyDescent="0.2">
      <c r="K56" s="119"/>
      <c r="L56" s="119"/>
    </row>
    <row r="57" spans="2:18" x14ac:dyDescent="0.2">
      <c r="B57" s="304" t="s">
        <v>89</v>
      </c>
      <c r="C57" s="305"/>
      <c r="D57" s="305"/>
      <c r="E57" s="305"/>
      <c r="F57" s="305"/>
      <c r="G57" s="305"/>
      <c r="H57" s="305"/>
      <c r="I57" s="305"/>
      <c r="J57" s="305"/>
      <c r="K57" s="305"/>
      <c r="L57" s="305"/>
      <c r="M57" s="305"/>
      <c r="N57" s="305"/>
      <c r="O57" s="305"/>
      <c r="P57" s="305"/>
      <c r="Q57" s="305"/>
      <c r="R57" s="306"/>
    </row>
    <row r="58" spans="2:18" x14ac:dyDescent="0.2">
      <c r="B58" s="307"/>
      <c r="C58" s="308"/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9"/>
    </row>
    <row r="59" spans="2:18" x14ac:dyDescent="0.2">
      <c r="B59" s="307"/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9"/>
    </row>
    <row r="60" spans="2:18" x14ac:dyDescent="0.2">
      <c r="B60" s="310"/>
      <c r="C60" s="311"/>
      <c r="D60" s="311"/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2"/>
    </row>
  </sheetData>
  <mergeCells count="63">
    <mergeCell ref="D50:G50"/>
    <mergeCell ref="D51:G51"/>
    <mergeCell ref="J50:P50"/>
    <mergeCell ref="B57:R60"/>
    <mergeCell ref="D52:G52"/>
    <mergeCell ref="D53:G53"/>
    <mergeCell ref="D54:G54"/>
    <mergeCell ref="J52:P52"/>
    <mergeCell ref="J53:P53"/>
    <mergeCell ref="D55:G55"/>
    <mergeCell ref="J55:P55"/>
    <mergeCell ref="J54:P54"/>
    <mergeCell ref="J51:P51"/>
    <mergeCell ref="J41:P41"/>
    <mergeCell ref="J42:P42"/>
    <mergeCell ref="D43:G43"/>
    <mergeCell ref="D44:G44"/>
    <mergeCell ref="D45:G45"/>
    <mergeCell ref="J44:P44"/>
    <mergeCell ref="J45:P45"/>
    <mergeCell ref="D49:G49"/>
    <mergeCell ref="J49:P49"/>
    <mergeCell ref="J43:P43"/>
    <mergeCell ref="J37:P37"/>
    <mergeCell ref="J38:P38"/>
    <mergeCell ref="J39:P39"/>
    <mergeCell ref="D40:G40"/>
    <mergeCell ref="D41:G41"/>
    <mergeCell ref="D42:G42"/>
    <mergeCell ref="J40:P40"/>
    <mergeCell ref="D46:G46"/>
    <mergeCell ref="D47:G47"/>
    <mergeCell ref="D48:G48"/>
    <mergeCell ref="J46:P46"/>
    <mergeCell ref="J47:P47"/>
    <mergeCell ref="J48:P48"/>
    <mergeCell ref="D36:G36"/>
    <mergeCell ref="J36:P36"/>
    <mergeCell ref="D37:G37"/>
    <mergeCell ref="D38:G38"/>
    <mergeCell ref="D39:G39"/>
    <mergeCell ref="C32:I32"/>
    <mergeCell ref="K32:P32"/>
    <mergeCell ref="K33:P33"/>
    <mergeCell ref="D35:G35"/>
    <mergeCell ref="J35:O35"/>
    <mergeCell ref="C23:I23"/>
    <mergeCell ref="C25:I25"/>
    <mergeCell ref="C27:I27"/>
    <mergeCell ref="C29:I29"/>
    <mergeCell ref="C31:I31"/>
    <mergeCell ref="C8:I8"/>
    <mergeCell ref="C11:I11"/>
    <mergeCell ref="E12:H13"/>
    <mergeCell ref="C16:I16"/>
    <mergeCell ref="E19:H20"/>
    <mergeCell ref="C6:I6"/>
    <mergeCell ref="L1:N1"/>
    <mergeCell ref="O1:R1"/>
    <mergeCell ref="B3:G3"/>
    <mergeCell ref="H3:K3"/>
    <mergeCell ref="Q3:R3"/>
    <mergeCell ref="L5:O5"/>
  </mergeCells>
  <phoneticPr fontId="3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1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市</vt:lpstr>
      <vt:lpstr>市登録</vt:lpstr>
      <vt:lpstr>市登録(記入例)</vt:lpstr>
      <vt:lpstr>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宮嶋昭宏</dc:creator>
  <cp:lastModifiedBy>miho miho</cp:lastModifiedBy>
  <cp:lastPrinted>2020-01-28T06:52:27Z</cp:lastPrinted>
  <dcterms:created xsi:type="dcterms:W3CDTF">2004-09-06T03:24:59Z</dcterms:created>
  <dcterms:modified xsi:type="dcterms:W3CDTF">2026-03-23T09:15:05Z</dcterms:modified>
</cp:coreProperties>
</file>