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 firstSheet="1" activeTab="1"/>
  </bookViews>
  <sheets>
    <sheet name="市" sheetId="3" state="hidden" r:id="rId1"/>
    <sheet name="市登録" sheetId="5" r:id="rId2"/>
    <sheet name="市登録(記入例)" sheetId="6" r:id="rId3"/>
    <sheet name="県登録" sheetId="7" r:id="rId4"/>
    <sheet name="県" sheetId="4" state="hidden" r:id="rId5"/>
  </sheets>
  <calcPr calcId="145621"/>
</workbook>
</file>

<file path=xl/calcChain.xml><?xml version="1.0" encoding="utf-8"?>
<calcChain xmlns="http://schemas.openxmlformats.org/spreadsheetml/2006/main">
  <c r="N25" i="7" l="1"/>
  <c r="N24" i="7"/>
  <c r="N23" i="7"/>
  <c r="N22" i="7"/>
  <c r="N21" i="7"/>
  <c r="N20" i="7"/>
  <c r="N19" i="7"/>
  <c r="N18" i="7"/>
  <c r="N16" i="7"/>
  <c r="N15" i="7"/>
  <c r="N14" i="7"/>
  <c r="N13" i="7"/>
  <c r="N12" i="7"/>
  <c r="N11" i="7"/>
  <c r="N10" i="7"/>
  <c r="N9" i="7"/>
  <c r="N8" i="7"/>
  <c r="N6" i="7"/>
  <c r="H1" i="7"/>
  <c r="Y57" i="6" l="1"/>
  <c r="Z57" i="6" s="1"/>
  <c r="X57" i="6"/>
  <c r="W57" i="6"/>
  <c r="V57" i="6"/>
  <c r="U57" i="6"/>
  <c r="T57" i="6"/>
  <c r="S57" i="6"/>
  <c r="R57" i="6"/>
  <c r="Q57" i="6"/>
  <c r="P57" i="6"/>
  <c r="O57" i="6"/>
  <c r="B57" i="6"/>
  <c r="Y56" i="6"/>
  <c r="Z56" i="6" s="1"/>
  <c r="X56" i="6"/>
  <c r="W56" i="6"/>
  <c r="V56" i="6"/>
  <c r="U56" i="6"/>
  <c r="T56" i="6"/>
  <c r="S56" i="6"/>
  <c r="R56" i="6"/>
  <c r="Q56" i="6"/>
  <c r="P56" i="6"/>
  <c r="O56" i="6"/>
  <c r="B56" i="6"/>
  <c r="Y55" i="6"/>
  <c r="Z55" i="6" s="1"/>
  <c r="X55" i="6"/>
  <c r="W55" i="6"/>
  <c r="V55" i="6"/>
  <c r="U55" i="6"/>
  <c r="T55" i="6"/>
  <c r="S55" i="6"/>
  <c r="R55" i="6"/>
  <c r="Q55" i="6"/>
  <c r="P55" i="6"/>
  <c r="O55" i="6"/>
  <c r="B55" i="6"/>
  <c r="Y54" i="6"/>
  <c r="Z54" i="6" s="1"/>
  <c r="X54" i="6"/>
  <c r="W54" i="6"/>
  <c r="V54" i="6"/>
  <c r="U54" i="6"/>
  <c r="T54" i="6"/>
  <c r="S54" i="6"/>
  <c r="R54" i="6"/>
  <c r="Q54" i="6"/>
  <c r="P54" i="6"/>
  <c r="O54" i="6"/>
  <c r="B54" i="6"/>
  <c r="Y53" i="6"/>
  <c r="Z53" i="6" s="1"/>
  <c r="X53" i="6"/>
  <c r="W53" i="6"/>
  <c r="V53" i="6"/>
  <c r="U53" i="6"/>
  <c r="T53" i="6"/>
  <c r="S53" i="6"/>
  <c r="R53" i="6"/>
  <c r="Q53" i="6"/>
  <c r="P53" i="6"/>
  <c r="O53" i="6"/>
  <c r="B53" i="6"/>
  <c r="Z52" i="6"/>
  <c r="Y52" i="6"/>
  <c r="X52" i="6"/>
  <c r="W52" i="6"/>
  <c r="V52" i="6"/>
  <c r="U52" i="6"/>
  <c r="T52" i="6"/>
  <c r="S52" i="6"/>
  <c r="R52" i="6"/>
  <c r="Q52" i="6"/>
  <c r="P52" i="6"/>
  <c r="O52" i="6"/>
  <c r="B52" i="6"/>
  <c r="Z51" i="6"/>
  <c r="Y51" i="6"/>
  <c r="X51" i="6"/>
  <c r="W51" i="6"/>
  <c r="V51" i="6"/>
  <c r="U51" i="6"/>
  <c r="T51" i="6"/>
  <c r="S51" i="6"/>
  <c r="R51" i="6"/>
  <c r="Q51" i="6"/>
  <c r="P51" i="6"/>
  <c r="O51" i="6"/>
  <c r="B51" i="6"/>
  <c r="X50" i="6"/>
  <c r="W50" i="6"/>
  <c r="V50" i="6"/>
  <c r="U50" i="6"/>
  <c r="T50" i="6"/>
  <c r="S50" i="6"/>
  <c r="R50" i="6"/>
  <c r="Q50" i="6"/>
  <c r="P50" i="6"/>
  <c r="Y50" i="6" s="1"/>
  <c r="Z50" i="6" s="1"/>
  <c r="B50" i="6" s="1"/>
  <c r="O50" i="6"/>
  <c r="X49" i="6"/>
  <c r="W49" i="6"/>
  <c r="V49" i="6"/>
  <c r="U49" i="6"/>
  <c r="T49" i="6"/>
  <c r="S49" i="6"/>
  <c r="R49" i="6"/>
  <c r="Q49" i="6"/>
  <c r="P49" i="6"/>
  <c r="Y49" i="6" s="1"/>
  <c r="Z49" i="6" s="1"/>
  <c r="B49" i="6" s="1"/>
  <c r="O49" i="6"/>
  <c r="Y48" i="6"/>
  <c r="Z48" i="6" s="1"/>
  <c r="B48" i="6" s="1"/>
  <c r="X48" i="6"/>
  <c r="W48" i="6"/>
  <c r="V48" i="6"/>
  <c r="U48" i="6"/>
  <c r="T48" i="6"/>
  <c r="S48" i="6"/>
  <c r="R48" i="6"/>
  <c r="Q48" i="6"/>
  <c r="P48" i="6"/>
  <c r="O48" i="6"/>
  <c r="Y47" i="6"/>
  <c r="Z47" i="6" s="1"/>
  <c r="X47" i="6"/>
  <c r="W47" i="6"/>
  <c r="V47" i="6"/>
  <c r="U47" i="6"/>
  <c r="T47" i="6"/>
  <c r="S47" i="6"/>
  <c r="R47" i="6"/>
  <c r="Q47" i="6"/>
  <c r="P47" i="6"/>
  <c r="O47" i="6"/>
  <c r="B47" i="6"/>
  <c r="O46" i="6"/>
  <c r="U46" i="6" s="1"/>
  <c r="O45" i="6"/>
  <c r="V45" i="6" s="1"/>
  <c r="O44" i="6"/>
  <c r="W44" i="6" s="1"/>
  <c r="O43" i="6"/>
  <c r="X43" i="6" s="1"/>
  <c r="O42" i="6"/>
  <c r="U42" i="6" s="1"/>
  <c r="O41" i="6"/>
  <c r="V41" i="6" s="1"/>
  <c r="O40" i="6"/>
  <c r="W40" i="6" s="1"/>
  <c r="O39" i="6"/>
  <c r="W39" i="6" s="1"/>
  <c r="O38" i="6"/>
  <c r="U38" i="6" s="1"/>
  <c r="M26" i="6"/>
  <c r="M25" i="6"/>
  <c r="M24" i="6"/>
  <c r="M23" i="6"/>
  <c r="M22" i="6"/>
  <c r="M21" i="6"/>
  <c r="M20" i="6"/>
  <c r="M19" i="6"/>
  <c r="M17" i="6"/>
  <c r="M16" i="6"/>
  <c r="M15" i="6"/>
  <c r="M14" i="6"/>
  <c r="M13" i="6"/>
  <c r="M12" i="6"/>
  <c r="M11" i="6"/>
  <c r="M10" i="6"/>
  <c r="M9" i="6"/>
  <c r="M7" i="6"/>
  <c r="AC3" i="6"/>
  <c r="E1" i="6"/>
  <c r="Q44" i="6" l="1"/>
  <c r="R43" i="6"/>
  <c r="U43" i="6"/>
  <c r="Q40" i="6"/>
  <c r="P43" i="6"/>
  <c r="R39" i="6"/>
  <c r="X39" i="6"/>
  <c r="T40" i="6"/>
  <c r="P41" i="6"/>
  <c r="T43" i="6"/>
  <c r="P44" i="6"/>
  <c r="X44" i="6"/>
  <c r="X45" i="6"/>
  <c r="T39" i="6"/>
  <c r="U40" i="6"/>
  <c r="T41" i="6"/>
  <c r="P39" i="6"/>
  <c r="U39" i="6"/>
  <c r="P40" i="6"/>
  <c r="X40" i="6"/>
  <c r="X41" i="6"/>
  <c r="Q43" i="6"/>
  <c r="V43" i="6"/>
  <c r="T44" i="6"/>
  <c r="P45" i="6"/>
  <c r="Q39" i="6"/>
  <c r="V39" i="6"/>
  <c r="U44" i="6"/>
  <c r="T45" i="6"/>
  <c r="R38" i="6"/>
  <c r="V38" i="6"/>
  <c r="S41" i="6"/>
  <c r="W41" i="6"/>
  <c r="R42" i="6"/>
  <c r="V42" i="6"/>
  <c r="S45" i="6"/>
  <c r="W45" i="6"/>
  <c r="R46" i="6"/>
  <c r="V46" i="6"/>
  <c r="S38" i="6"/>
  <c r="W38" i="6"/>
  <c r="S42" i="6"/>
  <c r="W42" i="6"/>
  <c r="S46" i="6"/>
  <c r="W46" i="6"/>
  <c r="P38" i="6"/>
  <c r="T38" i="6"/>
  <c r="X38" i="6"/>
  <c r="S39" i="6"/>
  <c r="Y39" i="6" s="1"/>
  <c r="Z39" i="6" s="1"/>
  <c r="B39" i="6" s="1"/>
  <c r="R40" i="6"/>
  <c r="V40" i="6"/>
  <c r="Q41" i="6"/>
  <c r="U41" i="6"/>
  <c r="P42" i="6"/>
  <c r="T42" i="6"/>
  <c r="X42" i="6"/>
  <c r="S43" i="6"/>
  <c r="W43" i="6"/>
  <c r="R44" i="6"/>
  <c r="V44" i="6"/>
  <c r="Q45" i="6"/>
  <c r="U45" i="6"/>
  <c r="P46" i="6"/>
  <c r="Y46" i="6" s="1"/>
  <c r="Z46" i="6" s="1"/>
  <c r="B46" i="6" s="1"/>
  <c r="T46" i="6"/>
  <c r="X46" i="6"/>
  <c r="Q38" i="6"/>
  <c r="S40" i="6"/>
  <c r="R41" i="6"/>
  <c r="Q42" i="6"/>
  <c r="S44" i="6"/>
  <c r="R45" i="6"/>
  <c r="Q46" i="6"/>
  <c r="Y57" i="5"/>
  <c r="Z57" i="5"/>
  <c r="X57" i="5"/>
  <c r="W57" i="5"/>
  <c r="V57" i="5"/>
  <c r="U57" i="5"/>
  <c r="T57" i="5"/>
  <c r="S57" i="5"/>
  <c r="R57" i="5"/>
  <c r="Q57" i="5"/>
  <c r="P57" i="5"/>
  <c r="O57" i="5"/>
  <c r="B57" i="5"/>
  <c r="Y56" i="5"/>
  <c r="Z56" i="5"/>
  <c r="X56" i="5"/>
  <c r="W56" i="5"/>
  <c r="V56" i="5"/>
  <c r="U56" i="5"/>
  <c r="T56" i="5"/>
  <c r="S56" i="5"/>
  <c r="R56" i="5"/>
  <c r="Q56" i="5"/>
  <c r="P56" i="5"/>
  <c r="O56" i="5"/>
  <c r="B56" i="5"/>
  <c r="Y55" i="5"/>
  <c r="Z55" i="5"/>
  <c r="X55" i="5"/>
  <c r="W55" i="5"/>
  <c r="V55" i="5"/>
  <c r="U55" i="5"/>
  <c r="T55" i="5"/>
  <c r="S55" i="5"/>
  <c r="R55" i="5"/>
  <c r="Q55" i="5"/>
  <c r="P55" i="5"/>
  <c r="O55" i="5"/>
  <c r="B55" i="5"/>
  <c r="Y54" i="5"/>
  <c r="Z54" i="5"/>
  <c r="X54" i="5"/>
  <c r="W54" i="5"/>
  <c r="V54" i="5"/>
  <c r="U54" i="5"/>
  <c r="T54" i="5"/>
  <c r="S54" i="5"/>
  <c r="R54" i="5"/>
  <c r="Q54" i="5"/>
  <c r="P54" i="5"/>
  <c r="O54" i="5"/>
  <c r="B54" i="5"/>
  <c r="Z53" i="5"/>
  <c r="Y53" i="5"/>
  <c r="X53" i="5"/>
  <c r="W53" i="5"/>
  <c r="V53" i="5"/>
  <c r="U53" i="5"/>
  <c r="T53" i="5"/>
  <c r="S53" i="5"/>
  <c r="R53" i="5"/>
  <c r="Q53" i="5"/>
  <c r="P53" i="5"/>
  <c r="O53" i="5"/>
  <c r="B53" i="5"/>
  <c r="Y52" i="5"/>
  <c r="Z52" i="5"/>
  <c r="X52" i="5"/>
  <c r="W52" i="5"/>
  <c r="V52" i="5"/>
  <c r="U52" i="5"/>
  <c r="T52" i="5"/>
  <c r="S52" i="5"/>
  <c r="R52" i="5"/>
  <c r="Q52" i="5"/>
  <c r="P52" i="5"/>
  <c r="O52" i="5"/>
  <c r="B52" i="5"/>
  <c r="Y51" i="5"/>
  <c r="Z51" i="5"/>
  <c r="X51" i="5"/>
  <c r="W51" i="5"/>
  <c r="V51" i="5"/>
  <c r="U51" i="5"/>
  <c r="T51" i="5"/>
  <c r="S51" i="5"/>
  <c r="R51" i="5"/>
  <c r="Q51" i="5"/>
  <c r="P51" i="5"/>
  <c r="O51" i="5"/>
  <c r="B51" i="5"/>
  <c r="X50" i="5"/>
  <c r="W50" i="5"/>
  <c r="V50" i="5"/>
  <c r="U50" i="5"/>
  <c r="T50" i="5"/>
  <c r="S50" i="5"/>
  <c r="R50" i="5"/>
  <c r="Q50" i="5"/>
  <c r="P50" i="5"/>
  <c r="Y50" i="5"/>
  <c r="Z50" i="5" s="1"/>
  <c r="B50" i="5"/>
  <c r="O50" i="5"/>
  <c r="X49" i="5"/>
  <c r="W49" i="5"/>
  <c r="V49" i="5"/>
  <c r="U49" i="5"/>
  <c r="T49" i="5"/>
  <c r="S49" i="5"/>
  <c r="R49" i="5"/>
  <c r="Q49" i="5"/>
  <c r="P49" i="5"/>
  <c r="Y49" i="5"/>
  <c r="Z49" i="5" s="1"/>
  <c r="B49" i="5"/>
  <c r="O49" i="5"/>
  <c r="Y48" i="5"/>
  <c r="Z48" i="5" s="1"/>
  <c r="B48" i="5"/>
  <c r="X48" i="5"/>
  <c r="W48" i="5"/>
  <c r="V48" i="5"/>
  <c r="U48" i="5"/>
  <c r="T48" i="5"/>
  <c r="S48" i="5"/>
  <c r="R48" i="5"/>
  <c r="Q48" i="5"/>
  <c r="P48" i="5"/>
  <c r="O48" i="5"/>
  <c r="X47" i="5"/>
  <c r="W47" i="5"/>
  <c r="V47" i="5"/>
  <c r="U47" i="5"/>
  <c r="T47" i="5"/>
  <c r="S47" i="5"/>
  <c r="R47" i="5"/>
  <c r="Q47" i="5"/>
  <c r="P47" i="5"/>
  <c r="Y47" i="5"/>
  <c r="Z47" i="5" s="1"/>
  <c r="B47" i="5"/>
  <c r="O47" i="5"/>
  <c r="O46" i="5"/>
  <c r="U46" i="5" s="1"/>
  <c r="O45" i="5"/>
  <c r="V45" i="5" s="1"/>
  <c r="O44" i="5"/>
  <c r="T44" i="5" s="1"/>
  <c r="O43" i="5"/>
  <c r="W43" i="5" s="1"/>
  <c r="O42" i="5"/>
  <c r="U42" i="5" s="1"/>
  <c r="O41" i="5"/>
  <c r="V41" i="5" s="1"/>
  <c r="O40" i="5"/>
  <c r="S40" i="5" s="1"/>
  <c r="O39" i="5"/>
  <c r="W39" i="5" s="1"/>
  <c r="O38" i="5"/>
  <c r="U38" i="5" s="1"/>
  <c r="M26" i="5"/>
  <c r="M25" i="5"/>
  <c r="M24" i="5"/>
  <c r="M23" i="5"/>
  <c r="M22" i="5"/>
  <c r="M21" i="5"/>
  <c r="M20" i="5"/>
  <c r="M19" i="5"/>
  <c r="M17" i="5"/>
  <c r="M16" i="5"/>
  <c r="M15" i="5"/>
  <c r="M14" i="5"/>
  <c r="M13" i="5"/>
  <c r="M12" i="5"/>
  <c r="M11" i="5"/>
  <c r="M10" i="5"/>
  <c r="M9" i="5"/>
  <c r="M7" i="5"/>
  <c r="AC3" i="5"/>
  <c r="E1" i="5"/>
  <c r="B57" i="3"/>
  <c r="B56" i="3"/>
  <c r="B55" i="3"/>
  <c r="B54" i="3"/>
  <c r="B53" i="3"/>
  <c r="B52" i="3"/>
  <c r="B51" i="3"/>
  <c r="Y57" i="3"/>
  <c r="Z57" i="3"/>
  <c r="X57" i="3"/>
  <c r="W57" i="3"/>
  <c r="V57" i="3"/>
  <c r="U57" i="3"/>
  <c r="T57" i="3"/>
  <c r="S57" i="3"/>
  <c r="R57" i="3"/>
  <c r="Q57" i="3"/>
  <c r="P57" i="3"/>
  <c r="O57" i="3"/>
  <c r="Y56" i="3"/>
  <c r="Z56" i="3"/>
  <c r="X56" i="3"/>
  <c r="W56" i="3"/>
  <c r="V56" i="3"/>
  <c r="U56" i="3"/>
  <c r="T56" i="3"/>
  <c r="S56" i="3"/>
  <c r="R56" i="3"/>
  <c r="Q56" i="3"/>
  <c r="P56" i="3"/>
  <c r="O56" i="3"/>
  <c r="Y55" i="3"/>
  <c r="Z55" i="3"/>
  <c r="X55" i="3"/>
  <c r="W55" i="3"/>
  <c r="V55" i="3"/>
  <c r="U55" i="3"/>
  <c r="T55" i="3"/>
  <c r="S55" i="3"/>
  <c r="R55" i="3"/>
  <c r="Q55" i="3"/>
  <c r="P55" i="3"/>
  <c r="O55" i="3"/>
  <c r="Y54" i="3"/>
  <c r="Z54" i="3"/>
  <c r="X54" i="3"/>
  <c r="W54" i="3"/>
  <c r="V54" i="3"/>
  <c r="U54" i="3"/>
  <c r="T54" i="3"/>
  <c r="S54" i="3"/>
  <c r="R54" i="3"/>
  <c r="Q54" i="3"/>
  <c r="P54" i="3"/>
  <c r="O54" i="3"/>
  <c r="Y53" i="3"/>
  <c r="Z53" i="3"/>
  <c r="X53" i="3"/>
  <c r="W53" i="3"/>
  <c r="V53" i="3"/>
  <c r="U53" i="3"/>
  <c r="T53" i="3"/>
  <c r="S53" i="3"/>
  <c r="R53" i="3"/>
  <c r="Q53" i="3"/>
  <c r="P53" i="3"/>
  <c r="O53" i="3"/>
  <c r="Y52" i="3"/>
  <c r="Z52" i="3"/>
  <c r="X52" i="3"/>
  <c r="W52" i="3"/>
  <c r="V52" i="3"/>
  <c r="U52" i="3"/>
  <c r="T52" i="3"/>
  <c r="S52" i="3"/>
  <c r="R52" i="3"/>
  <c r="Q52" i="3"/>
  <c r="P52" i="3"/>
  <c r="O52" i="3"/>
  <c r="Y51" i="3"/>
  <c r="Z51" i="3"/>
  <c r="X51" i="3"/>
  <c r="W51" i="3"/>
  <c r="V51" i="3"/>
  <c r="U51" i="3"/>
  <c r="T51" i="3"/>
  <c r="S51" i="3"/>
  <c r="R51" i="3"/>
  <c r="Q51" i="3"/>
  <c r="P51" i="3"/>
  <c r="O51" i="3"/>
  <c r="O50" i="3"/>
  <c r="V50" i="3"/>
  <c r="O49" i="3"/>
  <c r="U49" i="3"/>
  <c r="O48" i="3"/>
  <c r="X48" i="3"/>
  <c r="O47" i="3"/>
  <c r="W47" i="3"/>
  <c r="O46" i="3"/>
  <c r="V46" i="3" s="1"/>
  <c r="O45" i="3"/>
  <c r="U45" i="3" s="1"/>
  <c r="O44" i="3"/>
  <c r="X44" i="3" s="1"/>
  <c r="O43" i="3"/>
  <c r="P43" i="3" s="1"/>
  <c r="O42" i="3"/>
  <c r="V42" i="3" s="1"/>
  <c r="O41" i="3"/>
  <c r="U41" i="3" s="1"/>
  <c r="O40" i="3"/>
  <c r="X40" i="3" s="1"/>
  <c r="O39" i="3"/>
  <c r="S39" i="3" s="1"/>
  <c r="M17" i="3"/>
  <c r="M7" i="3"/>
  <c r="O38" i="3"/>
  <c r="P38" i="3" s="1"/>
  <c r="M26" i="3"/>
  <c r="M25" i="3"/>
  <c r="M24" i="3"/>
  <c r="M23" i="3"/>
  <c r="M22" i="3"/>
  <c r="M21" i="3"/>
  <c r="M20" i="3"/>
  <c r="M19" i="3"/>
  <c r="M16" i="3"/>
  <c r="M15" i="3"/>
  <c r="M14" i="3"/>
  <c r="M13" i="3"/>
  <c r="M12" i="3"/>
  <c r="M11" i="3"/>
  <c r="M10" i="3"/>
  <c r="M9" i="3"/>
  <c r="E1" i="3"/>
  <c r="AC3" i="3"/>
  <c r="N25" i="4"/>
  <c r="N24" i="4"/>
  <c r="N23" i="4"/>
  <c r="N22" i="4"/>
  <c r="N21" i="4"/>
  <c r="N20" i="4"/>
  <c r="N19" i="4"/>
  <c r="N18" i="4"/>
  <c r="N16" i="4"/>
  <c r="N15" i="4"/>
  <c r="N14" i="4"/>
  <c r="N13" i="4"/>
  <c r="N12" i="4"/>
  <c r="N11" i="4"/>
  <c r="N10" i="4"/>
  <c r="N9" i="4"/>
  <c r="N8" i="4"/>
  <c r="N6" i="4"/>
  <c r="H1" i="4"/>
  <c r="S50" i="3"/>
  <c r="W50" i="3"/>
  <c r="P50" i="3"/>
  <c r="Y50" i="3"/>
  <c r="Z50" i="3"/>
  <c r="B50" i="3"/>
  <c r="T50" i="3"/>
  <c r="X50" i="3"/>
  <c r="Q50" i="3"/>
  <c r="U50" i="3"/>
  <c r="R50" i="3"/>
  <c r="R49" i="3"/>
  <c r="V49" i="3"/>
  <c r="S49" i="3"/>
  <c r="W49" i="3"/>
  <c r="P49" i="3"/>
  <c r="Y49" i="3"/>
  <c r="Z49" i="3"/>
  <c r="B49" i="3"/>
  <c r="T49" i="3"/>
  <c r="X49" i="3"/>
  <c r="Q49" i="3"/>
  <c r="Q48" i="3"/>
  <c r="U48" i="3"/>
  <c r="R48" i="3"/>
  <c r="V48" i="3"/>
  <c r="S48" i="3"/>
  <c r="W48" i="3"/>
  <c r="P48" i="3"/>
  <c r="Y48" i="3"/>
  <c r="Z48" i="3"/>
  <c r="B48" i="3"/>
  <c r="T48" i="3"/>
  <c r="P47" i="3"/>
  <c r="Y47" i="3"/>
  <c r="Z47" i="3"/>
  <c r="B47" i="3"/>
  <c r="T47" i="3"/>
  <c r="X47" i="3"/>
  <c r="Q47" i="3"/>
  <c r="U47" i="3"/>
  <c r="R47" i="3"/>
  <c r="V47" i="3"/>
  <c r="S47" i="3"/>
  <c r="T41" i="5"/>
  <c r="P43" i="5"/>
  <c r="V43" i="5"/>
  <c r="X45" i="5"/>
  <c r="X41" i="5"/>
  <c r="Q43" i="5"/>
  <c r="X43" i="5"/>
  <c r="R43" i="5"/>
  <c r="U43" i="5"/>
  <c r="T39" i="5"/>
  <c r="P39" i="5"/>
  <c r="Q39" i="5"/>
  <c r="V39" i="5"/>
  <c r="P45" i="5"/>
  <c r="T44" i="3"/>
  <c r="R39" i="5"/>
  <c r="X39" i="5"/>
  <c r="T40" i="5"/>
  <c r="P41" i="5"/>
  <c r="T43" i="5"/>
  <c r="T45" i="5"/>
  <c r="R38" i="5"/>
  <c r="V38" i="5"/>
  <c r="S41" i="5"/>
  <c r="W41" i="5"/>
  <c r="R42" i="5"/>
  <c r="V42" i="5"/>
  <c r="S45" i="5"/>
  <c r="W45" i="5"/>
  <c r="R46" i="5"/>
  <c r="V46" i="5"/>
  <c r="S38" i="5"/>
  <c r="W38" i="5"/>
  <c r="S42" i="5"/>
  <c r="W42" i="5"/>
  <c r="S46" i="5"/>
  <c r="W46" i="5"/>
  <c r="P38" i="5"/>
  <c r="T38" i="5"/>
  <c r="X38" i="5"/>
  <c r="S39" i="5"/>
  <c r="Q41" i="5"/>
  <c r="U41" i="5"/>
  <c r="P42" i="5"/>
  <c r="T42" i="5"/>
  <c r="X42" i="5"/>
  <c r="S43" i="5"/>
  <c r="Q45" i="5"/>
  <c r="U45" i="5"/>
  <c r="P46" i="5"/>
  <c r="Y46" i="5" s="1"/>
  <c r="Z46" i="5" s="1"/>
  <c r="B46" i="5" s="1"/>
  <c r="T46" i="5"/>
  <c r="X46" i="5"/>
  <c r="R42" i="3"/>
  <c r="Q38" i="5"/>
  <c r="R41" i="5"/>
  <c r="Q42" i="5"/>
  <c r="R45" i="5"/>
  <c r="Q46" i="5"/>
  <c r="W40" i="3" l="1"/>
  <c r="R40" i="3"/>
  <c r="W38" i="3"/>
  <c r="Q40" i="3"/>
  <c r="U39" i="3"/>
  <c r="V43" i="3"/>
  <c r="T46" i="3"/>
  <c r="R43" i="3"/>
  <c r="Q39" i="3"/>
  <c r="U46" i="3"/>
  <c r="Y45" i="6"/>
  <c r="Z45" i="6" s="1"/>
  <c r="B45" i="6" s="1"/>
  <c r="Y43" i="6"/>
  <c r="Z43" i="6" s="1"/>
  <c r="B43" i="6" s="1"/>
  <c r="P42" i="3"/>
  <c r="Q46" i="3"/>
  <c r="X46" i="3"/>
  <c r="X42" i="3"/>
  <c r="P41" i="3"/>
  <c r="V41" i="3"/>
  <c r="W41" i="3"/>
  <c r="W45" i="3"/>
  <c r="W42" i="3"/>
  <c r="T42" i="3"/>
  <c r="W46" i="3"/>
  <c r="U42" i="3"/>
  <c r="R46" i="3"/>
  <c r="S42" i="3"/>
  <c r="P46" i="3"/>
  <c r="Y46" i="3" s="1"/>
  <c r="Z46" i="3" s="1"/>
  <c r="B46" i="3" s="1"/>
  <c r="Q42" i="3"/>
  <c r="U38" i="3"/>
  <c r="R38" i="3"/>
  <c r="T40" i="3"/>
  <c r="Q45" i="3"/>
  <c r="T41" i="3"/>
  <c r="Q38" i="3"/>
  <c r="Q44" i="3"/>
  <c r="X38" i="3"/>
  <c r="S38" i="3"/>
  <c r="S40" i="3"/>
  <c r="U44" i="3"/>
  <c r="P40" i="3"/>
  <c r="V44" i="3"/>
  <c r="U40" i="3"/>
  <c r="S44" i="3"/>
  <c r="T38" i="3"/>
  <c r="V45" i="3"/>
  <c r="V38" i="3"/>
  <c r="V40" i="3"/>
  <c r="X45" i="3"/>
  <c r="X41" i="3"/>
  <c r="Y41" i="6"/>
  <c r="Z41" i="6" s="1"/>
  <c r="B41" i="6" s="1"/>
  <c r="Y44" i="6"/>
  <c r="Z44" i="6" s="1"/>
  <c r="B44" i="6" s="1"/>
  <c r="S41" i="3"/>
  <c r="Y40" i="6"/>
  <c r="Z40" i="6" s="1"/>
  <c r="B40" i="6" s="1"/>
  <c r="Y42" i="6"/>
  <c r="Z42" i="6" s="1"/>
  <c r="B42" i="6" s="1"/>
  <c r="Y38" i="6"/>
  <c r="Z38" i="6" s="1"/>
  <c r="B38" i="6" s="1"/>
  <c r="U39" i="5"/>
  <c r="Q43" i="3"/>
  <c r="P44" i="3"/>
  <c r="P45" i="3"/>
  <c r="Y45" i="5"/>
  <c r="Z45" i="5" s="1"/>
  <c r="B45" i="5" s="1"/>
  <c r="T45" i="3"/>
  <c r="S45" i="3"/>
  <c r="R45" i="3"/>
  <c r="W44" i="3"/>
  <c r="R41" i="3"/>
  <c r="R44" i="3"/>
  <c r="Y41" i="5"/>
  <c r="Z41" i="5" s="1"/>
  <c r="B41" i="5" s="1"/>
  <c r="Y39" i="5"/>
  <c r="Z39" i="5" s="1"/>
  <c r="B39" i="5" s="1"/>
  <c r="Y42" i="5"/>
  <c r="Z42" i="5" s="1"/>
  <c r="B42" i="5" s="1"/>
  <c r="Y43" i="5"/>
  <c r="Z43" i="5" s="1"/>
  <c r="B43" i="5" s="1"/>
  <c r="Q41" i="3"/>
  <c r="S46" i="3"/>
  <c r="Y38" i="5"/>
  <c r="Z38" i="5" s="1"/>
  <c r="B38" i="5" s="1"/>
  <c r="U43" i="3"/>
  <c r="R39" i="3"/>
  <c r="S43" i="3"/>
  <c r="X43" i="3"/>
  <c r="P44" i="5"/>
  <c r="W39" i="3"/>
  <c r="W43" i="3"/>
  <c r="U44" i="5"/>
  <c r="V44" i="5"/>
  <c r="V40" i="5"/>
  <c r="U40" i="5"/>
  <c r="P39" i="3"/>
  <c r="T43" i="3"/>
  <c r="R44" i="5"/>
  <c r="R40" i="5"/>
  <c r="Q40" i="5"/>
  <c r="Q44" i="5"/>
  <c r="W40" i="5"/>
  <c r="W44" i="5"/>
  <c r="S44" i="5"/>
  <c r="X39" i="3"/>
  <c r="X40" i="5"/>
  <c r="X44" i="5"/>
  <c r="P40" i="5"/>
  <c r="V39" i="3"/>
  <c r="T39" i="3"/>
  <c r="Y38" i="3" l="1"/>
  <c r="Z38" i="3" s="1"/>
  <c r="B38" i="3" s="1"/>
  <c r="Y42" i="3"/>
  <c r="Z42" i="3" s="1"/>
  <c r="B42" i="3" s="1"/>
  <c r="Y40" i="3"/>
  <c r="Z40" i="3" s="1"/>
  <c r="B40" i="3" s="1"/>
  <c r="AB23" i="6"/>
  <c r="AC23" i="6" s="1"/>
  <c r="AB19" i="6"/>
  <c r="AC19" i="6" s="1"/>
  <c r="AB16" i="6"/>
  <c r="AC16" i="6" s="1"/>
  <c r="AB12" i="6"/>
  <c r="AC12" i="6" s="1"/>
  <c r="AB8" i="6"/>
  <c r="AC8" i="6" s="1"/>
  <c r="AB13" i="6"/>
  <c r="AC13" i="6" s="1"/>
  <c r="AB31" i="6"/>
  <c r="AC31" i="6" s="1"/>
  <c r="AB29" i="6"/>
  <c r="AC29" i="6" s="1"/>
  <c r="AB27" i="6"/>
  <c r="AC27" i="6" s="1"/>
  <c r="AB24" i="6"/>
  <c r="AC24" i="6" s="1"/>
  <c r="AB20" i="6"/>
  <c r="AC20" i="6" s="1"/>
  <c r="AB17" i="6"/>
  <c r="AC17" i="6" s="1"/>
  <c r="AB9" i="6"/>
  <c r="AC9" i="6" s="1"/>
  <c r="AB25" i="6"/>
  <c r="AC25" i="6" s="1"/>
  <c r="AB21" i="6"/>
  <c r="AC21" i="6" s="1"/>
  <c r="AB14" i="6"/>
  <c r="AC14" i="6" s="1"/>
  <c r="AB10" i="6"/>
  <c r="AC10" i="6" s="1"/>
  <c r="AB7" i="6"/>
  <c r="AB32" i="6"/>
  <c r="AC32" i="6" s="1"/>
  <c r="AB30" i="6"/>
  <c r="AC30" i="6" s="1"/>
  <c r="AB28" i="6"/>
  <c r="AC28" i="6" s="1"/>
  <c r="AB26" i="6"/>
  <c r="AC26" i="6" s="1"/>
  <c r="AB22" i="6"/>
  <c r="AC22" i="6" s="1"/>
  <c r="AB18" i="6"/>
  <c r="AC18" i="6" s="1"/>
  <c r="AB15" i="6"/>
  <c r="AC15" i="6" s="1"/>
  <c r="AB11" i="6"/>
  <c r="AC11" i="6" s="1"/>
  <c r="Y45" i="3"/>
  <c r="Z45" i="3" s="1"/>
  <c r="B45" i="3" s="1"/>
  <c r="Y43" i="3"/>
  <c r="Z43" i="3" s="1"/>
  <c r="B43" i="3" s="1"/>
  <c r="Y44" i="3"/>
  <c r="Z44" i="3" s="1"/>
  <c r="B44" i="3" s="1"/>
  <c r="Y41" i="3"/>
  <c r="Z41" i="3" s="1"/>
  <c r="B41" i="3" s="1"/>
  <c r="Y44" i="5"/>
  <c r="Z44" i="5" s="1"/>
  <c r="B44" i="5" s="1"/>
  <c r="Y39" i="3"/>
  <c r="Z39" i="3" s="1"/>
  <c r="B39" i="3" s="1"/>
  <c r="Y40" i="5"/>
  <c r="Z40" i="5" s="1"/>
  <c r="B40" i="5" s="1"/>
  <c r="AC7" i="6" l="1"/>
  <c r="AC33" i="6" s="1"/>
  <c r="AB33" i="6"/>
  <c r="AB12" i="3"/>
  <c r="AC12" i="3" s="1"/>
  <c r="AB17" i="3"/>
  <c r="AC17" i="3" s="1"/>
  <c r="AB23" i="3"/>
  <c r="AC23" i="3" s="1"/>
  <c r="AB26" i="3"/>
  <c r="AC26" i="3" s="1"/>
  <c r="AB18" i="3"/>
  <c r="AC18" i="3" s="1"/>
  <c r="AB14" i="3"/>
  <c r="AC14" i="3" s="1"/>
  <c r="AB25" i="3"/>
  <c r="AC25" i="3" s="1"/>
  <c r="AB19" i="3"/>
  <c r="AC19" i="3" s="1"/>
  <c r="AB31" i="3"/>
  <c r="AC31" i="3" s="1"/>
  <c r="AB20" i="3"/>
  <c r="AC20" i="3" s="1"/>
  <c r="AB24" i="3"/>
  <c r="AC24" i="3" s="1"/>
  <c r="AB10" i="3"/>
  <c r="AC10" i="3" s="1"/>
  <c r="AB30" i="3"/>
  <c r="AC30" i="3" s="1"/>
  <c r="AB13" i="3"/>
  <c r="AC13" i="3" s="1"/>
  <c r="AB9" i="3"/>
  <c r="AC9" i="3" s="1"/>
  <c r="AB7" i="3"/>
  <c r="AB29" i="3"/>
  <c r="AC29" i="3" s="1"/>
  <c r="AB21" i="3"/>
  <c r="AC21" i="3" s="1"/>
  <c r="AB16" i="3"/>
  <c r="AC16" i="3" s="1"/>
  <c r="AB32" i="3"/>
  <c r="AC32" i="3" s="1"/>
  <c r="AB15" i="3"/>
  <c r="AC15" i="3" s="1"/>
  <c r="AB22" i="3"/>
  <c r="AC22" i="3" s="1"/>
  <c r="AB11" i="3"/>
  <c r="AC11" i="3" s="1"/>
  <c r="AB8" i="3"/>
  <c r="AC8" i="3" s="1"/>
  <c r="AB28" i="3"/>
  <c r="AC28" i="3" s="1"/>
  <c r="AB27" i="3"/>
  <c r="AC27" i="3" s="1"/>
  <c r="AB17" i="5"/>
  <c r="AC17" i="5" s="1"/>
  <c r="AB23" i="5"/>
  <c r="AC23" i="5" s="1"/>
  <c r="AB20" i="5"/>
  <c r="AC20" i="5" s="1"/>
  <c r="AB21" i="5"/>
  <c r="AC21" i="5" s="1"/>
  <c r="AB8" i="5"/>
  <c r="AC8" i="5" s="1"/>
  <c r="AB25" i="5"/>
  <c r="AC25" i="5" s="1"/>
  <c r="AB13" i="5"/>
  <c r="AC13" i="5" s="1"/>
  <c r="AB24" i="5"/>
  <c r="AC24" i="5" s="1"/>
  <c r="AB7" i="5"/>
  <c r="AB27" i="5"/>
  <c r="AC27" i="5" s="1"/>
  <c r="AB32" i="5"/>
  <c r="AC32" i="5" s="1"/>
  <c r="AB30" i="5"/>
  <c r="AC30" i="5" s="1"/>
  <c r="AB9" i="5"/>
  <c r="AC9" i="5" s="1"/>
  <c r="AB22" i="5"/>
  <c r="AC22" i="5" s="1"/>
  <c r="AB18" i="5"/>
  <c r="AC18" i="5" s="1"/>
  <c r="AB10" i="5"/>
  <c r="AC10" i="5" s="1"/>
  <c r="AB14" i="5"/>
  <c r="AC14" i="5" s="1"/>
  <c r="AB12" i="5"/>
  <c r="AC12" i="5" s="1"/>
  <c r="AB28" i="5"/>
  <c r="AC28" i="5" s="1"/>
  <c r="AB11" i="5"/>
  <c r="AC11" i="5" s="1"/>
  <c r="AB16" i="5"/>
  <c r="AC16" i="5" s="1"/>
  <c r="AB15" i="5"/>
  <c r="AC15" i="5" s="1"/>
  <c r="AB19" i="5"/>
  <c r="AC19" i="5" s="1"/>
  <c r="AB29" i="5"/>
  <c r="AC29" i="5" s="1"/>
  <c r="AB26" i="5"/>
  <c r="AC26" i="5" s="1"/>
  <c r="AB31" i="5"/>
  <c r="AC31" i="5" s="1"/>
  <c r="AB33" i="3" l="1"/>
  <c r="AC7" i="3"/>
  <c r="AC33" i="3" s="1"/>
  <c r="AB33" i="5"/>
  <c r="AC7" i="5"/>
  <c r="AC33" i="5" s="1"/>
</calcChain>
</file>

<file path=xl/sharedStrings.xml><?xml version="1.0" encoding="utf-8"?>
<sst xmlns="http://schemas.openxmlformats.org/spreadsheetml/2006/main" count="790" uniqueCount="192">
  <si>
    <t>平成</t>
    <rPh sb="0" eb="2">
      <t>ヘイセイ</t>
    </rPh>
    <phoneticPr fontId="3"/>
  </si>
  <si>
    <t>年度</t>
    <rPh sb="0" eb="2">
      <t>ネンド</t>
    </rPh>
    <phoneticPr fontId="3"/>
  </si>
  <si>
    <t>記号</t>
    <rPh sb="0" eb="2">
      <t>キゴウ</t>
    </rPh>
    <phoneticPr fontId="3"/>
  </si>
  <si>
    <t>ｓ</t>
    <phoneticPr fontId="3"/>
  </si>
  <si>
    <t>4. 1以前出生</t>
    <phoneticPr fontId="3"/>
  </si>
  <si>
    <t>12.31以前出生</t>
    <phoneticPr fontId="3"/>
  </si>
  <si>
    <t>団体長名</t>
    <rPh sb="0" eb="2">
      <t>ダンタイ</t>
    </rPh>
    <rPh sb="2" eb="3">
      <t>チョウ</t>
    </rPh>
    <rPh sb="3" eb="4">
      <t>メイ</t>
    </rPh>
    <phoneticPr fontId="3"/>
  </si>
  <si>
    <t>Ｅ</t>
    <phoneticPr fontId="3"/>
  </si>
  <si>
    <t>Ｈ</t>
    <phoneticPr fontId="3"/>
  </si>
  <si>
    <t>Ｉ</t>
    <phoneticPr fontId="3"/>
  </si>
  <si>
    <t xml:space="preserve"> 4. 1以前出生</t>
    <phoneticPr fontId="3"/>
  </si>
  <si>
    <t>ジュニア男子（中学生）</t>
    <rPh sb="4" eb="6">
      <t>ダンシ</t>
    </rPh>
    <rPh sb="7" eb="10">
      <t>チュウガクセイ</t>
    </rPh>
    <phoneticPr fontId="3"/>
  </si>
  <si>
    <t>ジュニア女子（中学生）</t>
    <rPh sb="4" eb="6">
      <t>ジョシ</t>
    </rPh>
    <rPh sb="7" eb="8">
      <t>チュウ</t>
    </rPh>
    <rPh sb="8" eb="10">
      <t>チュウガクセイ</t>
    </rPh>
    <phoneticPr fontId="3"/>
  </si>
  <si>
    <t>合　計</t>
    <rPh sb="0" eb="1">
      <t>ゴウ</t>
    </rPh>
    <rPh sb="2" eb="3">
      <t>ケイ</t>
    </rPh>
    <phoneticPr fontId="3"/>
  </si>
  <si>
    <t>生 年 月 日</t>
    <rPh sb="0" eb="3">
      <t>セイネン</t>
    </rPh>
    <rPh sb="4" eb="7">
      <t>ガッピ</t>
    </rPh>
    <phoneticPr fontId="3"/>
  </si>
  <si>
    <t>〒</t>
  </si>
  <si>
    <t>住　　　　　　所</t>
    <rPh sb="0" eb="1">
      <t>ジュウ</t>
    </rPh>
    <rPh sb="7" eb="8">
      <t>ショ</t>
    </rPh>
    <phoneticPr fontId="3"/>
  </si>
  <si>
    <t>自 宅 電 話</t>
    <rPh sb="0" eb="3">
      <t>ジタク</t>
    </rPh>
    <rPh sb="4" eb="7">
      <t>デンワ</t>
    </rPh>
    <phoneticPr fontId="3"/>
  </si>
  <si>
    <t>勤　務　先</t>
    <rPh sb="0" eb="5">
      <t>キンムサキ</t>
    </rPh>
    <phoneticPr fontId="3"/>
  </si>
  <si>
    <t>新規登録　・　追加登録</t>
    <rPh sb="0" eb="2">
      <t>シンキ</t>
    </rPh>
    <rPh sb="2" eb="4">
      <t>トウロク</t>
    </rPh>
    <rPh sb="7" eb="9">
      <t>ツイカ</t>
    </rPh>
    <rPh sb="9" eb="11">
      <t>トウロク</t>
    </rPh>
    <phoneticPr fontId="3"/>
  </si>
  <si>
    <t>地区名（○で囲んで下さい）</t>
    <rPh sb="0" eb="3">
      <t>チクメイ</t>
    </rPh>
    <rPh sb="6" eb="7">
      <t>カコ</t>
    </rPh>
    <rPh sb="9" eb="10">
      <t>クダ</t>
    </rPh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</si>
  <si>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</si>
  <si>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t>略称（ドロ－などに記載、６文字以内）</t>
    <rPh sb="0" eb="2">
      <t>リャクショウ</t>
    </rPh>
    <rPh sb="9" eb="11">
      <t>キサイ</t>
    </rPh>
    <rPh sb="13" eb="15">
      <t>モジ</t>
    </rPh>
    <rPh sb="15" eb="17">
      <t>イナイ</t>
    </rPh>
    <phoneticPr fontId="3"/>
  </si>
  <si>
    <t>成年男子１部（一般） 19才～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</si>
  <si>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　　〃　　（大学生）</t>
    <rPh sb="6" eb="9">
      <t>ダイガクセイ</t>
    </rPh>
    <phoneticPr fontId="3"/>
  </si>
  <si>
    <t>成年男子Ⅱ部（一般） 35才～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</si>
  <si>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成年男子Ⅲ部（一般） 40才～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</si>
  <si>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成年男子Ⅳ部（一般） 45才～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</si>
  <si>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成年男子Ⅴ部（一般） 50才～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</si>
  <si>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成年男子Ⅵ部（一般） 55才～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</si>
  <si>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成年男子Ⅶ部（一般） 60才～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</si>
  <si>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成年男子Ⅷ部（一般） 65才～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</si>
  <si>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成年男子Ⅸ部（一般） 70才～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</si>
  <si>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成年女子１部（一般） 19才～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</si>
  <si>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成年女子Ⅱ部（一般） 40才～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</si>
  <si>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成年女子Ⅲ部（一般） 45才～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</si>
  <si>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成年女子Ⅳ部（一般） 50才～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</si>
  <si>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成年女子Ⅴ部（一般） 55才～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</si>
  <si>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成年女子Ⅵ部（一般） 60才～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</si>
  <si>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成年女子Ⅶ部（一般） 65才～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</si>
  <si>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成年女子Ⅷ部（一般） 70才～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</si>
  <si>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少年男子（高校生）</t>
    <rPh sb="0" eb="2">
      <t>ショウネン</t>
    </rPh>
    <rPh sb="2" eb="4">
      <t>ダンシ</t>
    </rPh>
    <rPh sb="5" eb="8">
      <t>コウコウセイ</t>
    </rPh>
    <phoneticPr fontId="3"/>
  </si>
  <si>
    <t>少年女子（高校生）</t>
    <rPh sb="0" eb="2">
      <t>ショウネン</t>
    </rPh>
    <rPh sb="2" eb="3">
      <t>ジョシ</t>
    </rPh>
    <rPh sb="5" eb="8">
      <t>コウコウセイ</t>
    </rPh>
    <phoneticPr fontId="3"/>
  </si>
  <si>
    <t>リトルジュニア男子（小学生以下）</t>
    <rPh sb="7" eb="9">
      <t>ダンシ</t>
    </rPh>
    <rPh sb="10" eb="11">
      <t>ショウ</t>
    </rPh>
    <rPh sb="11" eb="13">
      <t>ガクセイ</t>
    </rPh>
    <rPh sb="13" eb="15">
      <t>イカ</t>
    </rPh>
    <phoneticPr fontId="3"/>
  </si>
  <si>
    <t>リトルジュニア女子（小学生以下）</t>
    <rPh sb="7" eb="8">
      <t>オンナ</t>
    </rPh>
    <rPh sb="8" eb="9">
      <t>ダンシ</t>
    </rPh>
    <rPh sb="10" eb="11">
      <t>ショウ</t>
    </rPh>
    <rPh sb="11" eb="13">
      <t>チュウガクセイ</t>
    </rPh>
    <rPh sb="13" eb="15">
      <t>イカ</t>
    </rPh>
    <phoneticPr fontId="3"/>
  </si>
  <si>
    <t>種　　　　目</t>
    <rPh sb="0" eb="1">
      <t>タネ</t>
    </rPh>
    <rPh sb="5" eb="6">
      <t>メ</t>
    </rPh>
    <phoneticPr fontId="3"/>
  </si>
  <si>
    <t>登録料</t>
    <rPh sb="0" eb="2">
      <t>トウロク</t>
    </rPh>
    <rPh sb="2" eb="3">
      <t>リョウ</t>
    </rPh>
    <phoneticPr fontId="3"/>
  </si>
  <si>
    <t>人　数</t>
    <rPh sb="0" eb="1">
      <t>ヒト</t>
    </rPh>
    <rPh sb="2" eb="3">
      <t>カズ</t>
    </rPh>
    <phoneticPr fontId="3"/>
  </si>
  <si>
    <t>金　　額</t>
    <rPh sb="0" eb="1">
      <t>キン</t>
    </rPh>
    <rPh sb="3" eb="4">
      <t>ガク</t>
    </rPh>
    <phoneticPr fontId="3"/>
  </si>
  <si>
    <t>小　　　計</t>
    <rPh sb="0" eb="1">
      <t>ショウ</t>
    </rPh>
    <rPh sb="4" eb="5">
      <t>ケイ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</si>
  <si>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</si>
  <si>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事務局氏名</t>
    <rPh sb="0" eb="3">
      <t>ジムキョク</t>
    </rPh>
    <rPh sb="3" eb="5">
      <t>シメイ</t>
    </rPh>
    <phoneticPr fontId="3"/>
  </si>
  <si>
    <t>〃　住所　〒</t>
    <rPh sb="2" eb="4">
      <t>ジュウショ</t>
    </rPh>
    <phoneticPr fontId="3"/>
  </si>
  <si>
    <t>自　宅　ＴＥＬ</t>
    <rPh sb="0" eb="1">
      <t>ジ</t>
    </rPh>
    <rPh sb="2" eb="3">
      <t>タク</t>
    </rPh>
    <phoneticPr fontId="3"/>
  </si>
  <si>
    <t>勤務先　ＴＥＬ</t>
    <rPh sb="0" eb="2">
      <t>キンム</t>
    </rPh>
    <rPh sb="2" eb="3">
      <t>サキ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</si>
  <si>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</si>
  <si>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</si>
  <si>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</si>
  <si>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</si>
  <si>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Ｆ</t>
    <phoneticPr fontId="3"/>
  </si>
  <si>
    <t>Ｇ</t>
    <phoneticPr fontId="3"/>
  </si>
  <si>
    <t>Ｊ</t>
    <phoneticPr fontId="3"/>
  </si>
  <si>
    <t>Ｋ</t>
    <phoneticPr fontId="3"/>
  </si>
  <si>
    <t>Ｌ</t>
    <phoneticPr fontId="3"/>
  </si>
  <si>
    <t>登録団体別　登録者名簿</t>
  </si>
  <si>
    <t>いわきテニス協会</t>
    <rPh sb="6" eb="8">
      <t>キョウカイ</t>
    </rPh>
    <phoneticPr fontId="3"/>
  </si>
  <si>
    <t>H</t>
    <phoneticPr fontId="3"/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</si>
  <si>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</si>
  <si>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</si>
  <si>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</si>
  <si>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</si>
  <si>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</si>
  <si>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</si>
  <si>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</si>
  <si>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</si>
  <si>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</si>
  <si>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</si>
  <si>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</si>
  <si>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</si>
  <si>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</si>
  <si>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Z</t>
    <phoneticPr fontId="3"/>
  </si>
  <si>
    <t>成年女子Ⅱ部（一般） 35才～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</si>
  <si>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№</t>
  </si>
  <si>
    <t>氏名(フリガナ)</t>
    <rPh sb="0" eb="2">
      <t>シメイ</t>
    </rPh>
    <phoneticPr fontId="3"/>
  </si>
  <si>
    <t>名簿提出日：</t>
    <rPh sb="0" eb="2">
      <t>メイボ</t>
    </rPh>
    <rPh sb="2" eb="4">
      <t>テイシュツ</t>
    </rPh>
    <rPh sb="4" eb="5">
      <t>ビ</t>
    </rPh>
    <phoneticPr fontId="3"/>
  </si>
  <si>
    <r>
      <t>平成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</si>
  <si>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(〇で囲んでください)</t>
    <rPh sb="3" eb="4">
      <t>カコ</t>
    </rPh>
    <phoneticPr fontId="3"/>
  </si>
  <si>
    <t>県南・県北・会津・いわき・相双</t>
    <rPh sb="0" eb="2">
      <t>ケンナン</t>
    </rPh>
    <rPh sb="3" eb="5">
      <t>ケンポク</t>
    </rPh>
    <rPh sb="6" eb="8">
      <t>アイヅ</t>
    </rPh>
    <rPh sb="13" eb="14">
      <t>ソウ</t>
    </rPh>
    <rPh sb="14" eb="15">
      <t>ソウ</t>
    </rPh>
    <phoneticPr fontId="3"/>
  </si>
  <si>
    <t>本協会の登録者名簿に記載頂きました個人情報につきましては、年齢基準の確認及び大会に係わる諸連絡に使用致しますと共に、氏名・所属につきましては、大会のプログラムに掲載致します。また、氏名・所属につきましては、大会資料として使用させて頂く他、ランキングに掲載し公開いたします。更に、大会記録として本協会の年報や記念誌等へ掲載させて頂きます。なお、その他の個人情報につきましては、本人の同意を得ることなく第三者に提供いたしません。</t>
    <rPh sb="0" eb="1">
      <t>ホン</t>
    </rPh>
    <rPh sb="1" eb="3">
      <t>キョウカイ</t>
    </rPh>
    <rPh sb="4" eb="6">
      <t>トウロク</t>
    </rPh>
    <rPh sb="6" eb="7">
      <t>シャ</t>
    </rPh>
    <rPh sb="7" eb="9">
      <t>メイボ</t>
    </rPh>
    <rPh sb="10" eb="12">
      <t>キサイ</t>
    </rPh>
    <rPh sb="12" eb="13">
      <t>イタダ</t>
    </rPh>
    <rPh sb="17" eb="19">
      <t>コジン</t>
    </rPh>
    <rPh sb="19" eb="21">
      <t>ジョウホウ</t>
    </rPh>
    <rPh sb="29" eb="31">
      <t>ネンレイ</t>
    </rPh>
    <rPh sb="31" eb="33">
      <t>キジュン</t>
    </rPh>
    <rPh sb="34" eb="36">
      <t>カクニン</t>
    </rPh>
    <rPh sb="36" eb="37">
      <t>オヨ</t>
    </rPh>
    <rPh sb="38" eb="40">
      <t>タイカイ</t>
    </rPh>
    <rPh sb="41" eb="42">
      <t>カカ</t>
    </rPh>
    <rPh sb="44" eb="45">
      <t>ショ</t>
    </rPh>
    <rPh sb="45" eb="47">
      <t>レンラク</t>
    </rPh>
    <rPh sb="48" eb="51">
      <t>シヨウイタ</t>
    </rPh>
    <rPh sb="55" eb="56">
      <t>トモ</t>
    </rPh>
    <rPh sb="58" eb="60">
      <t>シメイ</t>
    </rPh>
    <rPh sb="61" eb="63">
      <t>ショゾク</t>
    </rPh>
    <rPh sb="71" eb="73">
      <t>タイカイ</t>
    </rPh>
    <rPh sb="80" eb="82">
      <t>ケイサイ</t>
    </rPh>
    <rPh sb="82" eb="83">
      <t>イタ</t>
    </rPh>
    <rPh sb="90" eb="92">
      <t>シメイ</t>
    </rPh>
    <rPh sb="93" eb="95">
      <t>ショゾク</t>
    </rPh>
    <rPh sb="103" eb="105">
      <t>タイカイ</t>
    </rPh>
    <rPh sb="105" eb="107">
      <t>シリョウ</t>
    </rPh>
    <rPh sb="110" eb="112">
      <t>シヨウ</t>
    </rPh>
    <rPh sb="115" eb="116">
      <t>イタダ</t>
    </rPh>
    <rPh sb="117" eb="118">
      <t>ホカ</t>
    </rPh>
    <rPh sb="125" eb="127">
      <t>ケイサイ</t>
    </rPh>
    <rPh sb="128" eb="130">
      <t>コウカイ</t>
    </rPh>
    <rPh sb="136" eb="137">
      <t>サラ</t>
    </rPh>
    <rPh sb="139" eb="141">
      <t>タイカイ</t>
    </rPh>
    <rPh sb="141" eb="143">
      <t>キロク</t>
    </rPh>
    <rPh sb="146" eb="147">
      <t>ホン</t>
    </rPh>
    <rPh sb="147" eb="149">
      <t>キョウカイ</t>
    </rPh>
    <rPh sb="150" eb="152">
      <t>ネンポウ</t>
    </rPh>
    <rPh sb="153" eb="156">
      <t>キネンシ</t>
    </rPh>
    <rPh sb="156" eb="157">
      <t>トウ</t>
    </rPh>
    <rPh sb="158" eb="160">
      <t>ケイサイ</t>
    </rPh>
    <rPh sb="163" eb="164">
      <t>イタダ</t>
    </rPh>
    <rPh sb="173" eb="174">
      <t>タ</t>
    </rPh>
    <rPh sb="175" eb="177">
      <t>コジン</t>
    </rPh>
    <rPh sb="177" eb="179">
      <t>ジョウホウ</t>
    </rPh>
    <rPh sb="187" eb="189">
      <t>ホンニン</t>
    </rPh>
    <rPh sb="190" eb="192">
      <t>ドウイ</t>
    </rPh>
    <rPh sb="193" eb="194">
      <t>エ</t>
    </rPh>
    <rPh sb="199" eb="202">
      <t>ダイサンシャ</t>
    </rPh>
    <rPh sb="203" eb="205">
      <t>テイキョウ</t>
    </rPh>
    <phoneticPr fontId="3"/>
  </si>
  <si>
    <t>本協会の登録者名簿に記載頂きました個人情報につきましては、年齢基準の確認及び大会に係わる諸連絡に使用致しますと共に、氏名・所属につきましては、大会のプログラムに掲載致します。また、氏名・所属につきましては、大会資料として使用させて頂く他、ランキングに掲載し公開いたします。更に、大会記録として本協会の便覧や記念誌等へ掲載させて頂きます。なお、その他の個人情報につきましては、本人の同意を得ることなく第三者に提供いたしません。</t>
    <rPh sb="0" eb="1">
      <t>ホン</t>
    </rPh>
    <rPh sb="1" eb="3">
      <t>キョウカイ</t>
    </rPh>
    <rPh sb="4" eb="6">
      <t>トウロク</t>
    </rPh>
    <rPh sb="6" eb="7">
      <t>シャ</t>
    </rPh>
    <rPh sb="7" eb="9">
      <t>メイボ</t>
    </rPh>
    <rPh sb="10" eb="12">
      <t>キサイ</t>
    </rPh>
    <rPh sb="12" eb="13">
      <t>イタダ</t>
    </rPh>
    <rPh sb="17" eb="19">
      <t>コジン</t>
    </rPh>
    <rPh sb="19" eb="21">
      <t>ジョウホウ</t>
    </rPh>
    <rPh sb="29" eb="31">
      <t>ネンレイ</t>
    </rPh>
    <rPh sb="31" eb="33">
      <t>キジュン</t>
    </rPh>
    <rPh sb="34" eb="36">
      <t>カクニン</t>
    </rPh>
    <rPh sb="36" eb="37">
      <t>オヨ</t>
    </rPh>
    <rPh sb="38" eb="40">
      <t>タイカイ</t>
    </rPh>
    <rPh sb="41" eb="42">
      <t>カカ</t>
    </rPh>
    <rPh sb="44" eb="45">
      <t>ショ</t>
    </rPh>
    <rPh sb="45" eb="47">
      <t>レンラク</t>
    </rPh>
    <rPh sb="48" eb="51">
      <t>シヨウイタ</t>
    </rPh>
    <rPh sb="55" eb="56">
      <t>トモ</t>
    </rPh>
    <rPh sb="58" eb="60">
      <t>シメイ</t>
    </rPh>
    <rPh sb="61" eb="63">
      <t>ショゾク</t>
    </rPh>
    <rPh sb="71" eb="73">
      <t>タイカイ</t>
    </rPh>
    <rPh sb="80" eb="82">
      <t>ケイサイ</t>
    </rPh>
    <rPh sb="82" eb="83">
      <t>イタ</t>
    </rPh>
    <rPh sb="90" eb="92">
      <t>シメイ</t>
    </rPh>
    <rPh sb="93" eb="95">
      <t>ショゾク</t>
    </rPh>
    <rPh sb="103" eb="105">
      <t>タイカイ</t>
    </rPh>
    <rPh sb="105" eb="107">
      <t>シリョウ</t>
    </rPh>
    <rPh sb="110" eb="112">
      <t>シヨウ</t>
    </rPh>
    <rPh sb="115" eb="116">
      <t>イタダ</t>
    </rPh>
    <rPh sb="117" eb="118">
      <t>ホカ</t>
    </rPh>
    <rPh sb="125" eb="127">
      <t>ケイサイ</t>
    </rPh>
    <rPh sb="128" eb="130">
      <t>コウカイ</t>
    </rPh>
    <rPh sb="136" eb="137">
      <t>サラ</t>
    </rPh>
    <rPh sb="139" eb="141">
      <t>タイカイ</t>
    </rPh>
    <rPh sb="141" eb="143">
      <t>キロク</t>
    </rPh>
    <rPh sb="146" eb="147">
      <t>ホン</t>
    </rPh>
    <rPh sb="147" eb="149">
      <t>キョウカイ</t>
    </rPh>
    <rPh sb="150" eb="152">
      <t>ビンラン</t>
    </rPh>
    <rPh sb="153" eb="156">
      <t>キネンシ</t>
    </rPh>
    <rPh sb="156" eb="157">
      <t>トウ</t>
    </rPh>
    <rPh sb="158" eb="160">
      <t>ケイサイ</t>
    </rPh>
    <rPh sb="163" eb="164">
      <t>イタダ</t>
    </rPh>
    <rPh sb="173" eb="174">
      <t>タ</t>
    </rPh>
    <rPh sb="175" eb="177">
      <t>コジン</t>
    </rPh>
    <rPh sb="177" eb="179">
      <t>ジョウホウ</t>
    </rPh>
    <rPh sb="187" eb="189">
      <t>ホンニン</t>
    </rPh>
    <rPh sb="190" eb="192">
      <t>ドウイ</t>
    </rPh>
    <rPh sb="193" eb="194">
      <t>エ</t>
    </rPh>
    <rPh sb="199" eb="202">
      <t>ダイサンシャ</t>
    </rPh>
    <rPh sb="203" eb="205">
      <t>テイキョウ</t>
    </rPh>
    <phoneticPr fontId="3"/>
  </si>
  <si>
    <t>福島県テニス協会</t>
    <rPh sb="0" eb="3">
      <t>フクシマケン</t>
    </rPh>
    <rPh sb="6" eb="8">
      <t>キョウカイ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</si>
  <si>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</si>
  <si>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</si>
  <si>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性別</t>
    <rPh sb="0" eb="2">
      <t>セイベツ</t>
    </rPh>
    <phoneticPr fontId="3"/>
  </si>
  <si>
    <t>プルダウン選択</t>
    <rPh sb="5" eb="7">
      <t>センタク</t>
    </rPh>
    <phoneticPr fontId="3"/>
  </si>
  <si>
    <t>男</t>
  </si>
  <si>
    <t>地区名（プルダウン選択）</t>
    <rPh sb="0" eb="3">
      <t>チクメイ</t>
    </rPh>
    <rPh sb="9" eb="11">
      <t>センタク</t>
    </rPh>
    <phoneticPr fontId="3"/>
  </si>
  <si>
    <t>事務局住所</t>
    <rPh sb="0" eb="3">
      <t>ジムキョク</t>
    </rPh>
    <rPh sb="3" eb="5">
      <t>ジュウショ</t>
    </rPh>
    <phoneticPr fontId="3"/>
  </si>
  <si>
    <t>郵便番号</t>
    <rPh sb="0" eb="2">
      <t>ユウビン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</si>
  <si>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</si>
  <si>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年（西暦）</t>
    <rPh sb="0" eb="1">
      <t>ネン</t>
    </rPh>
    <rPh sb="2" eb="4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</si>
  <si>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</si>
  <si>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</si>
  <si>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備考</t>
    <rPh sb="0" eb="2">
      <t>ビコウ</t>
    </rPh>
    <phoneticPr fontId="3"/>
  </si>
  <si>
    <t>参照用</t>
    <rPh sb="0" eb="3">
      <t>サンショウヨウ</t>
    </rPh>
    <phoneticPr fontId="3"/>
  </si>
  <si>
    <t>対象年齢</t>
    <rPh sb="0" eb="2">
      <t>タイショウ</t>
    </rPh>
    <rPh sb="2" eb="4">
      <t>ネンレイ</t>
    </rPh>
    <phoneticPr fontId="3"/>
  </si>
  <si>
    <t>今年の年齢</t>
    <rPh sb="0" eb="2">
      <t>コトシ</t>
    </rPh>
    <rPh sb="3" eb="5">
      <t>ネンレイ</t>
    </rPh>
    <phoneticPr fontId="3"/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</si>
  <si>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</si>
  <si>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</si>
  <si>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</si>
  <si>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</si>
  <si>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</si>
  <si>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</si>
  <si>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</si>
  <si>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</si>
  <si>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19～</t>
    <phoneticPr fontId="3"/>
  </si>
  <si>
    <t>登録年齢</t>
    <rPh sb="0" eb="2">
      <t>トウロク</t>
    </rPh>
    <rPh sb="2" eb="4">
      <t>ネンレイ</t>
    </rPh>
    <phoneticPr fontId="3"/>
  </si>
  <si>
    <t>大学生</t>
  </si>
  <si>
    <t>女</t>
  </si>
  <si>
    <t>高校生</t>
  </si>
  <si>
    <t>中学生</t>
  </si>
  <si>
    <t>小学生</t>
  </si>
  <si>
    <t>男19</t>
    <rPh sb="0" eb="1">
      <t>オトコ</t>
    </rPh>
    <phoneticPr fontId="3"/>
  </si>
  <si>
    <t>男大学生</t>
    <rPh sb="0" eb="1">
      <t>オトコ</t>
    </rPh>
    <rPh sb="1" eb="4">
      <t>ダイガクセイ</t>
    </rPh>
    <phoneticPr fontId="3"/>
  </si>
  <si>
    <t>男35</t>
    <rPh sb="0" eb="1">
      <t>オトコ</t>
    </rPh>
    <phoneticPr fontId="3"/>
  </si>
  <si>
    <t>男40</t>
    <rPh sb="0" eb="1">
      <t>オトコ</t>
    </rPh>
    <phoneticPr fontId="3"/>
  </si>
  <si>
    <t>男45</t>
    <rPh sb="0" eb="1">
      <t>オトコ</t>
    </rPh>
    <phoneticPr fontId="3"/>
  </si>
  <si>
    <t>男50</t>
    <rPh sb="0" eb="1">
      <t>オトコ</t>
    </rPh>
    <phoneticPr fontId="3"/>
  </si>
  <si>
    <t>男55</t>
    <rPh sb="0" eb="1">
      <t>オトコ</t>
    </rPh>
    <phoneticPr fontId="3"/>
  </si>
  <si>
    <t>男60</t>
    <rPh sb="0" eb="1">
      <t>オトコ</t>
    </rPh>
    <phoneticPr fontId="3"/>
  </si>
  <si>
    <t>男65</t>
    <rPh sb="0" eb="1">
      <t>オトコ</t>
    </rPh>
    <phoneticPr fontId="3"/>
  </si>
  <si>
    <t>男70</t>
    <rPh sb="0" eb="1">
      <t>オトコ</t>
    </rPh>
    <phoneticPr fontId="3"/>
  </si>
  <si>
    <t>女19</t>
    <rPh sb="0" eb="1">
      <t>オンナ</t>
    </rPh>
    <phoneticPr fontId="3"/>
  </si>
  <si>
    <t>女大学生</t>
    <rPh sb="0" eb="1">
      <t>オンナ</t>
    </rPh>
    <rPh sb="1" eb="4">
      <t>ダイガクセイ</t>
    </rPh>
    <phoneticPr fontId="3"/>
  </si>
  <si>
    <t>女35</t>
    <rPh sb="0" eb="1">
      <t>オンナ</t>
    </rPh>
    <phoneticPr fontId="3"/>
  </si>
  <si>
    <t>女40</t>
    <rPh sb="0" eb="1">
      <t>オンナ</t>
    </rPh>
    <phoneticPr fontId="3"/>
  </si>
  <si>
    <t>女45</t>
    <rPh sb="0" eb="1">
      <t>オンナ</t>
    </rPh>
    <phoneticPr fontId="3"/>
  </si>
  <si>
    <t>女50</t>
    <rPh sb="0" eb="1">
      <t>オンナ</t>
    </rPh>
    <phoneticPr fontId="3"/>
  </si>
  <si>
    <t>女55</t>
    <rPh sb="0" eb="1">
      <t>オンナ</t>
    </rPh>
    <phoneticPr fontId="3"/>
  </si>
  <si>
    <t>女60</t>
    <rPh sb="0" eb="1">
      <t>オンナ</t>
    </rPh>
    <phoneticPr fontId="3"/>
  </si>
  <si>
    <t>女65</t>
    <rPh sb="0" eb="1">
      <t>オンナ</t>
    </rPh>
    <phoneticPr fontId="3"/>
  </si>
  <si>
    <t>女70</t>
    <rPh sb="0" eb="1">
      <t>オンナ</t>
    </rPh>
    <phoneticPr fontId="3"/>
  </si>
  <si>
    <t>男高校生</t>
    <rPh sb="0" eb="1">
      <t>オトコ</t>
    </rPh>
    <rPh sb="1" eb="4">
      <t>コウコウセイ</t>
    </rPh>
    <phoneticPr fontId="3"/>
  </si>
  <si>
    <t>女高校生</t>
    <rPh sb="0" eb="1">
      <t>オンナ</t>
    </rPh>
    <rPh sb="1" eb="4">
      <t>コウコウセイ</t>
    </rPh>
    <phoneticPr fontId="3"/>
  </si>
  <si>
    <t>男中学生</t>
    <rPh sb="0" eb="1">
      <t>オトコ</t>
    </rPh>
    <rPh sb="1" eb="4">
      <t>チュウガクセイ</t>
    </rPh>
    <phoneticPr fontId="3"/>
  </si>
  <si>
    <t>女中学生</t>
    <rPh sb="0" eb="1">
      <t>オンナ</t>
    </rPh>
    <rPh sb="1" eb="4">
      <t>チュウガクセイ</t>
    </rPh>
    <phoneticPr fontId="3"/>
  </si>
  <si>
    <t>男小学生</t>
    <rPh sb="0" eb="1">
      <t>オトコ</t>
    </rPh>
    <rPh sb="1" eb="4">
      <t>ショウガクセイ</t>
    </rPh>
    <phoneticPr fontId="3"/>
  </si>
  <si>
    <t>女小学生</t>
    <rPh sb="0" eb="1">
      <t>オンナ</t>
    </rPh>
    <rPh sb="1" eb="4">
      <t>ショウガクセイ</t>
    </rPh>
    <phoneticPr fontId="3"/>
  </si>
  <si>
    <t>種目</t>
    <rPh sb="0" eb="2">
      <t>シュモク</t>
    </rPh>
    <phoneticPr fontId="3"/>
  </si>
  <si>
    <t>性別+</t>
    <rPh sb="0" eb="2">
      <t>セイベツ</t>
    </rPh>
    <phoneticPr fontId="3"/>
  </si>
  <si>
    <t>自動入力</t>
    <rPh sb="0" eb="2">
      <t>ジドウ</t>
    </rPh>
    <rPh sb="2" eb="4">
      <t>ニュウリョク</t>
    </rPh>
    <phoneticPr fontId="3"/>
  </si>
  <si>
    <t>自動集計</t>
    <rPh sb="0" eb="2">
      <t>ジドウ</t>
    </rPh>
    <rPh sb="2" eb="4">
      <t>シュウケイ</t>
    </rPh>
    <phoneticPr fontId="3"/>
  </si>
  <si>
    <t>自動計算</t>
    <rPh sb="0" eb="2">
      <t>ジドウ</t>
    </rPh>
    <rPh sb="2" eb="4">
      <t>ケイサン</t>
    </rPh>
    <phoneticPr fontId="3"/>
  </si>
  <si>
    <t>Ｚ</t>
    <phoneticPr fontId="3"/>
  </si>
  <si>
    <t>漢字表記</t>
    <rPh sb="0" eb="2">
      <t>カンジ</t>
    </rPh>
    <rPh sb="2" eb="4">
      <t>ヒョウキ</t>
    </rPh>
    <phoneticPr fontId="3"/>
  </si>
  <si>
    <t>ひらがな表記</t>
    <rPh sb="4" eb="6">
      <t>ヒョウキ</t>
    </rPh>
    <phoneticPr fontId="3"/>
  </si>
  <si>
    <t>学生区分（学生のみ選択）</t>
    <rPh sb="0" eb="2">
      <t>ガクセイ</t>
    </rPh>
    <rPh sb="2" eb="4">
      <t>クブン</t>
    </rPh>
    <rPh sb="5" eb="7">
      <t>ガクセイ</t>
    </rPh>
    <rPh sb="9" eb="11">
      <t>センタク</t>
    </rPh>
    <phoneticPr fontId="3"/>
  </si>
  <si>
    <t>平</t>
  </si>
  <si>
    <t>ITA</t>
    <phoneticPr fontId="3"/>
  </si>
  <si>
    <t>いわきテニス協会クラブ</t>
    <rPh sb="6" eb="8">
      <t>キョウカイ</t>
    </rPh>
    <phoneticPr fontId="3"/>
  </si>
  <si>
    <t>磐城</t>
    <rPh sb="0" eb="2">
      <t>イワキ</t>
    </rPh>
    <phoneticPr fontId="3"/>
  </si>
  <si>
    <t>太郎</t>
    <rPh sb="0" eb="2">
      <t>タロウ</t>
    </rPh>
    <phoneticPr fontId="3"/>
  </si>
  <si>
    <t>花子</t>
    <rPh sb="0" eb="2">
      <t>ハナコ</t>
    </rPh>
    <phoneticPr fontId="3"/>
  </si>
  <si>
    <t>次郎</t>
    <rPh sb="0" eb="2">
      <t>ジロウ</t>
    </rPh>
    <phoneticPr fontId="3"/>
  </si>
  <si>
    <t>三郎</t>
    <rPh sb="0" eb="2">
      <t>サブロウ</t>
    </rPh>
    <phoneticPr fontId="3"/>
  </si>
  <si>
    <t>いわき</t>
    <phoneticPr fontId="3"/>
  </si>
  <si>
    <t>たろう</t>
    <phoneticPr fontId="3"/>
  </si>
  <si>
    <t>いわき</t>
    <phoneticPr fontId="3"/>
  </si>
  <si>
    <t>はなこ</t>
    <phoneticPr fontId="3"/>
  </si>
  <si>
    <t>じろう</t>
    <phoneticPr fontId="3"/>
  </si>
  <si>
    <t>さぶろう</t>
    <phoneticPr fontId="3"/>
  </si>
  <si>
    <t>登録番号
（入力不要）</t>
    <rPh sb="0" eb="2">
      <t>トウロク</t>
    </rPh>
    <rPh sb="2" eb="4">
      <t>バンゴウ</t>
    </rPh>
    <rPh sb="6" eb="8">
      <t>ニュウリョク</t>
    </rPh>
    <rPh sb="8" eb="10">
      <t>フヨウ</t>
    </rPh>
    <phoneticPr fontId="3"/>
  </si>
  <si>
    <t>小中学校名を記載
婚姻等による姓の変更等があれば記載</t>
    <rPh sb="9" eb="11">
      <t>コンイン</t>
    </rPh>
    <rPh sb="11" eb="12">
      <t>トウ</t>
    </rPh>
    <rPh sb="15" eb="16">
      <t>セイ</t>
    </rPh>
    <rPh sb="17" eb="19">
      <t>ヘンコウ</t>
    </rPh>
    <rPh sb="19" eb="20">
      <t>トウ</t>
    </rPh>
    <rPh sb="24" eb="26">
      <t>キサイ</t>
    </rPh>
    <phoneticPr fontId="3"/>
  </si>
  <si>
    <t>平第一小学校</t>
    <rPh sb="0" eb="1">
      <t>タイラ</t>
    </rPh>
    <rPh sb="1" eb="3">
      <t>ダイイチ</t>
    </rPh>
    <rPh sb="3" eb="6">
      <t>ショウガッコウ</t>
    </rPh>
    <phoneticPr fontId="3"/>
  </si>
  <si>
    <t>Ａ</t>
    <phoneticPr fontId="3"/>
  </si>
  <si>
    <t>H</t>
    <phoneticPr fontId="3"/>
  </si>
  <si>
    <t>4. 1以前出生</t>
    <phoneticPr fontId="3"/>
  </si>
  <si>
    <t>Ｂ</t>
    <phoneticPr fontId="3"/>
  </si>
  <si>
    <t>Ｃ</t>
    <phoneticPr fontId="3"/>
  </si>
  <si>
    <t>ｓ</t>
    <phoneticPr fontId="3"/>
  </si>
  <si>
    <t>12.31以前出生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</si>
  <si>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</si>
  <si>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</si>
  <si>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</si>
  <si>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</si>
  <si>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</si>
  <si>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</si>
  <si>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</si>
  <si>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</si>
  <si>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 xml:space="preserve"> 4. 1以前出生</t>
    <phoneticPr fontId="3"/>
  </si>
  <si>
    <t>Ｌ</t>
    <phoneticPr fontId="3"/>
  </si>
  <si>
    <t>Z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</si>
</sst>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[$-411]ge\.m\.d;@"/>
    <numFmt numFmtId="177" formatCode="[$-411]ggge&quot;年&quot;m&quot;月&quot;d&quot;日&quot;;@"/>
    <numFmt numFmtId="178" formatCode="###0&quot;年&quot;"/>
    <numFmt numFmtId="179" formatCode="#0&quot;月&quot;"/>
    <numFmt numFmtId="180" formatCode="#0&quot;日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HGｺﾞｼｯｸM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8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name val="ＭＳ 明朝"/>
      <family val="1"/>
      <charset val="128"/>
    </font>
    <font>
      <sz val="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5" tint="-0.24994659260841701"/>
      </left>
      <right style="medium">
        <color indexed="64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indexed="64"/>
      </right>
      <top/>
      <bottom style="hair">
        <color theme="5" tint="-0.24994659260841701"/>
      </bottom>
      <diagonal/>
    </border>
    <border>
      <left style="medium">
        <color theme="5" tint="-0.24994659260841701"/>
      </left>
      <right style="medium">
        <color indexed="64"/>
      </right>
      <top style="hair">
        <color theme="5" tint="-0.24994659260841701"/>
      </top>
      <bottom style="hair">
        <color theme="5" tint="-0.24994659260841701"/>
      </bottom>
      <diagonal/>
    </border>
    <border>
      <left style="medium">
        <color theme="5" tint="-0.24994659260841701"/>
      </left>
      <right style="medium">
        <color indexed="64"/>
      </right>
      <top style="hair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6" fontId="2" fillId="0" borderId="5" xfId="2" applyFont="1" applyBorder="1" applyAlignment="1">
      <alignment horizontal="center" vertical="center"/>
    </xf>
    <xf numFmtId="6" fontId="2" fillId="0" borderId="6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6" fontId="2" fillId="0" borderId="9" xfId="2" applyFont="1" applyBorder="1" applyAlignment="1">
      <alignment horizontal="center" vertical="center"/>
    </xf>
    <xf numFmtId="6" fontId="2" fillId="0" borderId="10" xfId="2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/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6" fontId="2" fillId="0" borderId="20" xfId="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0" fontId="5" fillId="0" borderId="23" xfId="0" applyFont="1" applyBorder="1" applyAlignment="1"/>
    <xf numFmtId="6" fontId="2" fillId="0" borderId="14" xfId="2" applyFont="1" applyBorder="1" applyAlignment="1">
      <alignment horizontal="center" vertical="center"/>
    </xf>
    <xf numFmtId="6" fontId="2" fillId="0" borderId="30" xfId="2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37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42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38" fontId="8" fillId="0" borderId="31" xfId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0" fillId="0" borderId="4" xfId="0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4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6" fillId="2" borderId="75" xfId="0" applyFont="1" applyFill="1" applyBorder="1" applyAlignment="1">
      <alignment vertical="center"/>
    </xf>
    <xf numFmtId="0" fontId="0" fillId="3" borderId="76" xfId="0" applyFill="1" applyBorder="1" applyAlignment="1"/>
    <xf numFmtId="0" fontId="0" fillId="3" borderId="77" xfId="0" applyFill="1" applyBorder="1" applyAlignment="1"/>
    <xf numFmtId="0" fontId="0" fillId="3" borderId="77" xfId="0" applyFont="1" applyFill="1" applyBorder="1" applyAlignment="1"/>
    <xf numFmtId="0" fontId="0" fillId="3" borderId="78" xfId="0" applyFont="1" applyFill="1" applyBorder="1" applyAlignment="1"/>
    <xf numFmtId="0" fontId="7" fillId="0" borderId="5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5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52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4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9" fontId="0" fillId="0" borderId="54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9" fontId="0" fillId="0" borderId="56" xfId="0" applyNumberFormat="1" applyFont="1" applyBorder="1" applyAlignment="1">
      <alignment vertical="center"/>
    </xf>
    <xf numFmtId="180" fontId="0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80" fontId="0" fillId="0" borderId="19" xfId="0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8" fontId="0" fillId="0" borderId="60" xfId="0" applyNumberFormat="1" applyFont="1" applyBorder="1" applyAlignment="1">
      <alignment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176" fontId="0" fillId="0" borderId="5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8" fontId="0" fillId="0" borderId="47" xfId="0" applyNumberFormat="1" applyFont="1" applyBorder="1" applyAlignment="1">
      <alignment vertical="center"/>
    </xf>
    <xf numFmtId="6" fontId="2" fillId="0" borderId="0" xfId="2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6" fontId="2" fillId="4" borderId="5" xfId="2" applyFont="1" applyFill="1" applyBorder="1" applyAlignment="1">
      <alignment horizontal="right" vertical="center"/>
    </xf>
    <xf numFmtId="6" fontId="2" fillId="4" borderId="20" xfId="2" applyFont="1" applyFill="1" applyBorder="1" applyAlignment="1">
      <alignment horizontal="right" vertical="center"/>
    </xf>
    <xf numFmtId="6" fontId="2" fillId="4" borderId="6" xfId="2" applyFont="1" applyFill="1" applyBorder="1" applyAlignment="1">
      <alignment horizontal="right" vertical="center"/>
    </xf>
    <xf numFmtId="6" fontId="2" fillId="4" borderId="9" xfId="2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6" fontId="2" fillId="4" borderId="1" xfId="2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7" fillId="0" borderId="80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left" vertical="center"/>
    </xf>
    <xf numFmtId="176" fontId="0" fillId="0" borderId="55" xfId="0" applyNumberFormat="1" applyFont="1" applyBorder="1" applyAlignment="1">
      <alignment horizontal="left" vertical="center"/>
    </xf>
    <xf numFmtId="176" fontId="0" fillId="0" borderId="55" xfId="0" applyNumberFormat="1" applyFont="1" applyFill="1" applyBorder="1" applyAlignment="1">
      <alignment horizontal="left" vertical="center"/>
    </xf>
    <xf numFmtId="176" fontId="0" fillId="0" borderId="58" xfId="0" applyNumberFormat="1" applyFont="1" applyFill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shrinkToFit="1"/>
    </xf>
    <xf numFmtId="0" fontId="7" fillId="5" borderId="63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7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6" borderId="46" xfId="0" applyFont="1" applyFill="1" applyBorder="1" applyAlignment="1">
      <alignment horizontal="center" vertical="center" wrapText="1" shrinkToFit="1"/>
    </xf>
    <xf numFmtId="0" fontId="7" fillId="6" borderId="53" xfId="0" applyFont="1" applyFill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shrinkToFit="1"/>
    </xf>
    <xf numFmtId="0" fontId="2" fillId="0" borderId="4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5" xfId="0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7" fillId="0" borderId="73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" fillId="0" borderId="0" xfId="0" applyFont="1" applyAlignment="1">
      <alignment vertical="center"/>
    </xf>
    <xf numFmtId="38" fontId="5" fillId="0" borderId="31" xfId="1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38" name="Oval 1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39" name="Oval 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0" name="Oval 3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1" name="Oval 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2" name="Oval 5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3" name="Oval 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4" name="Oval 7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5" name="Oval 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6" name="Oval 9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7" name="Oval 1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8" name="Oval 11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9" name="Oval 1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50" name="Oval 13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1" name="Oval 1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2" name="Oval 15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3" name="Oval 1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4" name="Oval 17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5" name="Oval 1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6" name="Oval 19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7" name="Oval 2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8" name="Oval 21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9" name="Oval 2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0" name="Oval 23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1" name="Oval 2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2" name="Oval 25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3" name="Oval 2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4" name="Oval 27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5" name="Oval 2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6" name="Oval 29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7" name="Oval 3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8" name="Oval 31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9" name="Oval 3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70" name="Oval 33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71" name="Oval 3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86" name="Oval 1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87" name="Oval 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88" name="Oval 3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89" name="Oval 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0" name="Oval 5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1" name="Oval 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2" name="Oval 7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3" name="Oval 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4" name="Oval 9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5" name="Oval 1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6" name="Oval 11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7" name="Oval 1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8" name="Oval 13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9" name="Oval 1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0" name="Oval 15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1" name="Oval 1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2" name="Oval 17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3" name="Oval 1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4" name="Oval 19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5" name="Oval 2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6" name="Oval 21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7" name="Oval 2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8" name="Oval 23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9" name="Oval 2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0" name="Oval 25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1" name="Oval 2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2" name="Oval 27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3" name="Oval 2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4" name="Oval 29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5" name="Oval 3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6" name="Oval 31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7" name="Oval 3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8" name="Oval 33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9" name="Oval 3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18" name="Oval 17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9" name="Oval 18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0" name="Oval 19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1" name="Oval 20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3" name="Oval 22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4" name="Oval 23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5" name="Oval 24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6" name="Oval 25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9" name="Oval 28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18" name="Oval 17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19" name="Oval 1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20" name="Oval 19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21" name="Oval 2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23" name="Oval 2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24" name="Oval 23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25" name="Oval 2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26" name="Oval 25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29" name="Oval 2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1" name="Oval 1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2" name="Oval 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3" name="Oval 3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4" name="Oval 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5" name="Oval 5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6" name="Oval 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7" name="Oval 7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8" name="Oval 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9" name="Oval 9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0" name="Oval 1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301" name="Oval 11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2" name="Oval 1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303" name="Oval 13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4" name="Oval 1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5" name="Oval 15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6" name="Oval 1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7" name="Oval 17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8" name="Oval 1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9" name="Oval 19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0" name="Oval 2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1" name="Oval 21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2" name="Oval 2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3" name="Oval 23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4" name="Oval 2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5" name="Oval 25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6" name="Oval 2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7" name="Oval 27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8" name="Oval 2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9" name="Oval 29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0" name="Oval 3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21" name="Oval 31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2" name="Oval 3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23" name="Oval 33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4" name="Oval 3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3"/>
  <sheetViews>
    <sheetView topLeftCell="A31" zoomScale="90" zoomScaleNormal="90" workbookViewId="0">
      <selection activeCell="A34" sqref="A34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3" hidden="1" customWidth="1"/>
    <col min="10" max="12" width="10.625" style="4" customWidth="1"/>
    <col min="13" max="13" width="5.625" style="4" customWidth="1"/>
    <col min="14" max="14" width="13.875" style="3" customWidth="1"/>
    <col min="15" max="26" width="5.625" style="3" hidden="1" customWidth="1" outlineLevel="1"/>
    <col min="27" max="27" width="10.75" style="3" customWidth="1" collapsed="1"/>
    <col min="28" max="28" width="8.25" style="4" customWidth="1"/>
    <col min="29" max="29" width="10.5" style="4" customWidth="1"/>
    <col min="30" max="30" width="3.125" style="4" customWidth="1"/>
    <col min="31" max="16384" width="9" style="4"/>
  </cols>
  <sheetData>
    <row r="1" spans="2:29" s="1" customFormat="1" ht="21" x14ac:dyDescent="0.15">
      <c r="E1" s="98">
        <f ca="1">YEAR(NOW())</f>
        <v>2020</v>
      </c>
      <c r="F1" s="48" t="s">
        <v>1</v>
      </c>
      <c r="G1" s="340" t="s">
        <v>65</v>
      </c>
      <c r="H1" s="340"/>
      <c r="I1" s="340"/>
      <c r="J1" s="340"/>
      <c r="K1" s="335" t="s">
        <v>64</v>
      </c>
      <c r="L1" s="335"/>
      <c r="M1" s="335"/>
      <c r="N1" s="335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335"/>
      <c r="AB1" s="335"/>
      <c r="AC1" s="335"/>
    </row>
    <row r="2" spans="2:29" s="1" customFormat="1" ht="12" customHeight="1" x14ac:dyDescent="0.15">
      <c r="E2" s="6"/>
      <c r="F2" s="6"/>
      <c r="G2" s="6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2:29" ht="14.25" customHeight="1" x14ac:dyDescent="0.15">
      <c r="B3" s="334"/>
      <c r="C3" s="334"/>
      <c r="D3" s="334"/>
      <c r="E3" s="334"/>
      <c r="F3" s="334"/>
      <c r="G3" s="336" t="s">
        <v>19</v>
      </c>
      <c r="H3" s="336"/>
      <c r="I3" s="336"/>
      <c r="J3" s="336"/>
      <c r="K3" s="336"/>
      <c r="L3" s="4" t="s">
        <v>86</v>
      </c>
      <c r="AB3" s="109" t="s">
        <v>84</v>
      </c>
      <c r="AC3" s="142">
        <f ca="1">TODAY()</f>
        <v>43914</v>
      </c>
    </row>
    <row r="4" spans="2:29" ht="14.25" customHeight="1" x14ac:dyDescent="0.15">
      <c r="B4" s="132"/>
      <c r="C4" s="132"/>
      <c r="D4" s="132"/>
      <c r="E4" s="132"/>
      <c r="F4" s="132"/>
      <c r="G4" s="3"/>
      <c r="H4" s="3"/>
      <c r="J4" s="3"/>
      <c r="K4" s="3"/>
      <c r="AB4" s="109"/>
      <c r="AC4" s="142"/>
    </row>
    <row r="5" spans="2:29" ht="20.100000000000001" customHeight="1" thickBot="1" x14ac:dyDescent="0.2">
      <c r="F5" s="5"/>
      <c r="G5" s="5"/>
      <c r="H5" s="5"/>
      <c r="I5" s="5"/>
      <c r="J5" s="5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304" t="s">
        <v>45</v>
      </c>
      <c r="L6" s="305"/>
      <c r="M6" s="305" t="s">
        <v>105</v>
      </c>
      <c r="N6" s="306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131" t="s">
        <v>96</v>
      </c>
      <c r="D7" s="126"/>
      <c r="E7" s="126"/>
      <c r="F7" s="126"/>
      <c r="G7" s="128"/>
      <c r="H7" s="129"/>
      <c r="I7" s="154" t="s">
        <v>122</v>
      </c>
      <c r="J7" s="93" t="s">
        <v>55</v>
      </c>
      <c r="K7" s="341" t="s">
        <v>23</v>
      </c>
      <c r="L7" s="342"/>
      <c r="M7" s="119">
        <f ca="1">YEAR(NOW())-18</f>
        <v>2002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 ca="1">COUNTIF(B$38:B$57,J7)</f>
        <v>1</v>
      </c>
      <c r="AC7" s="239">
        <f ca="1">AA7*AB7</f>
        <v>1000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343" t="s">
        <v>24</v>
      </c>
      <c r="L8" s="344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ca="1" si="0">COUNTIF(B$38:B$57,J8)</f>
        <v>0</v>
      </c>
      <c r="AC8" s="240">
        <f t="shared" ref="AC8:AC32" ca="1" si="1">AA8*AB8</f>
        <v>0</v>
      </c>
    </row>
    <row r="9" spans="2:29" ht="17.100000000000001" customHeight="1" x14ac:dyDescent="0.15">
      <c r="B9" s="52"/>
      <c r="C9" s="339"/>
      <c r="D9" s="339"/>
      <c r="E9" s="339"/>
      <c r="F9" s="126"/>
      <c r="G9" s="128"/>
      <c r="H9" s="129"/>
      <c r="I9" s="155" t="s">
        <v>124</v>
      </c>
      <c r="J9" s="95" t="s">
        <v>57</v>
      </c>
      <c r="K9" s="343" t="s">
        <v>25</v>
      </c>
      <c r="L9" s="344"/>
      <c r="M9" s="121">
        <f ca="1">YEAR(NOW())-35</f>
        <v>1985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ca="1" si="0"/>
        <v>1</v>
      </c>
      <c r="AC9" s="241">
        <f t="shared" ca="1" si="1"/>
        <v>1000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343" t="s">
        <v>26</v>
      </c>
      <c r="L10" s="344"/>
      <c r="M10" s="121">
        <f ca="1">YEAR(NOW())-40</f>
        <v>1980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ca="1" si="0"/>
        <v>1</v>
      </c>
      <c r="AC10" s="241">
        <f t="shared" ca="1" si="1"/>
        <v>1000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343" t="s">
        <v>27</v>
      </c>
      <c r="L11" s="344"/>
      <c r="M11" s="121">
        <f ca="1">YEAR(NOW())-45</f>
        <v>1975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ca="1" si="0"/>
        <v>1</v>
      </c>
      <c r="AC11" s="241">
        <f t="shared" ca="1" si="1"/>
        <v>1000</v>
      </c>
    </row>
    <row r="12" spans="2:29" ht="17.100000000000001" customHeight="1" x14ac:dyDescent="0.15">
      <c r="B12" s="71"/>
      <c r="C12" s="127" t="s">
        <v>21</v>
      </c>
      <c r="D12" s="126"/>
      <c r="E12" s="126"/>
      <c r="F12" s="126"/>
      <c r="G12" s="128"/>
      <c r="H12" s="129"/>
      <c r="I12" s="155" t="s">
        <v>127</v>
      </c>
      <c r="J12" s="95" t="s">
        <v>59</v>
      </c>
      <c r="K12" s="343" t="s">
        <v>28</v>
      </c>
      <c r="L12" s="344"/>
      <c r="M12" s="121">
        <f ca="1">YEAR(NOW())-50</f>
        <v>1970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ca="1" si="0"/>
        <v>1</v>
      </c>
      <c r="AC12" s="241">
        <f t="shared" ca="1" si="1"/>
        <v>1000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343" t="s">
        <v>29</v>
      </c>
      <c r="L13" s="344"/>
      <c r="M13" s="121">
        <f ca="1">YEAR(NOW())-55</f>
        <v>1965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ca="1" si="0"/>
        <v>1</v>
      </c>
      <c r="AC13" s="241">
        <f t="shared" ca="1" si="1"/>
        <v>1000</v>
      </c>
    </row>
    <row r="14" spans="2:29" ht="17.100000000000001" customHeight="1" x14ac:dyDescent="0.15">
      <c r="B14" s="71"/>
      <c r="C14" s="345"/>
      <c r="D14" s="345"/>
      <c r="E14" s="345"/>
      <c r="F14" s="345"/>
      <c r="G14" s="53"/>
      <c r="H14" s="45"/>
      <c r="I14" s="155" t="s">
        <v>129</v>
      </c>
      <c r="J14" s="95" t="s">
        <v>8</v>
      </c>
      <c r="K14" s="343" t="s">
        <v>30</v>
      </c>
      <c r="L14" s="344"/>
      <c r="M14" s="121">
        <f ca="1">YEAR(NOW())-60</f>
        <v>1960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ca="1" si="0"/>
        <v>1</v>
      </c>
      <c r="AC14" s="241">
        <f t="shared" ca="1" si="1"/>
        <v>1000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343" t="s">
        <v>31</v>
      </c>
      <c r="L15" s="344"/>
      <c r="M15" s="121">
        <f ca="1">YEAR(NOW())-65</f>
        <v>1955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ca="1" si="0"/>
        <v>1</v>
      </c>
      <c r="AC15" s="241">
        <f t="shared" ca="1" si="1"/>
        <v>1000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358" t="s">
        <v>32</v>
      </c>
      <c r="L16" s="359"/>
      <c r="M16" s="122">
        <f ca="1">YEAR(NOW())-70</f>
        <v>1950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ca="1" si="0"/>
        <v>1</v>
      </c>
      <c r="AC16" s="242">
        <f t="shared" ca="1" si="1"/>
        <v>1000</v>
      </c>
    </row>
    <row r="17" spans="2:29" ht="17.100000000000001" customHeight="1" x14ac:dyDescent="0.15">
      <c r="B17" s="71"/>
      <c r="C17" s="346" t="s">
        <v>22</v>
      </c>
      <c r="D17" s="346"/>
      <c r="E17" s="346"/>
      <c r="F17" s="346"/>
      <c r="G17" s="130"/>
      <c r="H17" s="138"/>
      <c r="I17" s="155" t="s">
        <v>132</v>
      </c>
      <c r="J17" s="93" t="s">
        <v>62</v>
      </c>
      <c r="K17" s="341" t="s">
        <v>33</v>
      </c>
      <c r="L17" s="342"/>
      <c r="M17" s="119">
        <f ca="1">YEAR(NOW())-18</f>
        <v>2002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ca="1" si="0"/>
        <v>0</v>
      </c>
      <c r="AC17" s="239">
        <f t="shared" ca="1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343" t="s">
        <v>24</v>
      </c>
      <c r="L18" s="344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ca="1" si="0"/>
        <v>1</v>
      </c>
      <c r="AC18" s="241">
        <f t="shared" ca="1" si="1"/>
        <v>1000</v>
      </c>
    </row>
    <row r="19" spans="2:29" ht="17.100000000000001" customHeight="1" x14ac:dyDescent="0.15">
      <c r="B19" s="71"/>
      <c r="C19" s="125"/>
      <c r="D19" s="125"/>
      <c r="E19" s="139"/>
      <c r="F19" s="139"/>
      <c r="G19" s="53"/>
      <c r="H19" s="45"/>
      <c r="I19" s="155" t="s">
        <v>134</v>
      </c>
      <c r="J19" s="95" t="s">
        <v>67</v>
      </c>
      <c r="K19" s="343" t="s">
        <v>81</v>
      </c>
      <c r="L19" s="344"/>
      <c r="M19" s="121">
        <f ca="1">YEAR(NOW())-35</f>
        <v>1985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ca="1" si="0"/>
        <v>0</v>
      </c>
      <c r="AC19" s="241">
        <f t="shared" ca="1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343" t="s">
        <v>34</v>
      </c>
      <c r="L20" s="344"/>
      <c r="M20" s="121">
        <f ca="1">YEAR(NOW())-40</f>
        <v>1980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ca="1" si="0"/>
        <v>0</v>
      </c>
      <c r="AC20" s="241">
        <f t="shared" ca="1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343" t="s">
        <v>35</v>
      </c>
      <c r="L21" s="344"/>
      <c r="M21" s="121">
        <f ca="1">YEAR(NOW())-45</f>
        <v>1975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ca="1" si="0"/>
        <v>0</v>
      </c>
      <c r="AC21" s="241">
        <f t="shared" ca="1" si="1"/>
        <v>0</v>
      </c>
    </row>
    <row r="22" spans="2:29" ht="17.100000000000001" customHeight="1" x14ac:dyDescent="0.15">
      <c r="B22" s="71"/>
      <c r="C22" s="127" t="s">
        <v>6</v>
      </c>
      <c r="D22" s="16"/>
      <c r="E22" s="347"/>
      <c r="F22" s="347"/>
      <c r="G22" s="53"/>
      <c r="H22" s="45"/>
      <c r="I22" s="155" t="s">
        <v>137</v>
      </c>
      <c r="J22" s="95" t="s">
        <v>70</v>
      </c>
      <c r="K22" s="343" t="s">
        <v>36</v>
      </c>
      <c r="L22" s="344"/>
      <c r="M22" s="121">
        <f ca="1">YEAR(NOW())-50</f>
        <v>1970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ca="1" si="0"/>
        <v>0</v>
      </c>
      <c r="AC22" s="241">
        <f t="shared" ca="1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343" t="s">
        <v>37</v>
      </c>
      <c r="L23" s="344"/>
      <c r="M23" s="121">
        <f ca="1">YEAR(NOW())-55</f>
        <v>1965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ca="1" si="0"/>
        <v>0</v>
      </c>
      <c r="AC23" s="241">
        <f t="shared" ca="1" si="1"/>
        <v>0</v>
      </c>
    </row>
    <row r="24" spans="2:29" ht="17.100000000000001" customHeight="1" x14ac:dyDescent="0.15">
      <c r="B24" s="71"/>
      <c r="C24" s="127" t="s">
        <v>51</v>
      </c>
      <c r="D24" s="126"/>
      <c r="E24" s="348"/>
      <c r="F24" s="348"/>
      <c r="G24" s="128"/>
      <c r="H24" s="129"/>
      <c r="I24" s="155" t="s">
        <v>139</v>
      </c>
      <c r="J24" s="95" t="s">
        <v>72</v>
      </c>
      <c r="K24" s="343" t="s">
        <v>38</v>
      </c>
      <c r="L24" s="344"/>
      <c r="M24" s="121">
        <f ca="1">YEAR(NOW())-60</f>
        <v>1960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ca="1" si="0"/>
        <v>0</v>
      </c>
      <c r="AC24" s="241">
        <f t="shared" ca="1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343" t="s">
        <v>39</v>
      </c>
      <c r="L25" s="344"/>
      <c r="M25" s="121">
        <f ca="1">YEAR(NOW())-65</f>
        <v>1955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ca="1" si="0"/>
        <v>0</v>
      </c>
      <c r="AC25" s="241">
        <f t="shared" ca="1" si="1"/>
        <v>0</v>
      </c>
    </row>
    <row r="26" spans="2:29" ht="17.100000000000001" customHeight="1" thickBot="1" x14ac:dyDescent="0.2">
      <c r="B26" s="71"/>
      <c r="C26" s="127" t="s">
        <v>97</v>
      </c>
      <c r="D26" s="126"/>
      <c r="E26" s="126" t="s">
        <v>98</v>
      </c>
      <c r="F26" s="141"/>
      <c r="G26" s="128"/>
      <c r="H26" s="129"/>
      <c r="I26" s="155" t="s">
        <v>141</v>
      </c>
      <c r="J26" s="96" t="s">
        <v>74</v>
      </c>
      <c r="K26" s="358" t="s">
        <v>40</v>
      </c>
      <c r="L26" s="359"/>
      <c r="M26" s="122">
        <f ca="1">YEAR(NOW())-70</f>
        <v>1950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ca="1" si="0"/>
        <v>0</v>
      </c>
      <c r="AC26" s="242">
        <f t="shared" ca="1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4">
        <v>500</v>
      </c>
      <c r="AB27" s="245">
        <f t="shared" ca="1" si="0"/>
        <v>0</v>
      </c>
      <c r="AC27" s="239">
        <f t="shared" ca="1" si="1"/>
        <v>0</v>
      </c>
    </row>
    <row r="28" spans="2:29" ht="17.100000000000001" customHeight="1" thickBot="1" x14ac:dyDescent="0.2">
      <c r="B28" s="71"/>
      <c r="C28" s="127"/>
      <c r="D28" s="126"/>
      <c r="E28" s="312"/>
      <c r="F28" s="312"/>
      <c r="G28" s="313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5">
        <v>500</v>
      </c>
      <c r="AB28" s="248">
        <f t="shared" ca="1" si="0"/>
        <v>1</v>
      </c>
      <c r="AC28" s="242">
        <f t="shared" ca="1" si="1"/>
        <v>500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4">
        <v>500</v>
      </c>
      <c r="AB29" s="245">
        <f t="shared" ca="1" si="0"/>
        <v>0</v>
      </c>
      <c r="AC29" s="239">
        <f t="shared" ca="1" si="1"/>
        <v>0</v>
      </c>
    </row>
    <row r="30" spans="2:29" ht="17.100000000000001" customHeight="1" thickBot="1" x14ac:dyDescent="0.2">
      <c r="B30" s="71"/>
      <c r="C30" s="127" t="s">
        <v>53</v>
      </c>
      <c r="D30" s="126"/>
      <c r="E30" s="338"/>
      <c r="F30" s="338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5">
        <v>500</v>
      </c>
      <c r="AB30" s="248">
        <f t="shared" ca="1" si="0"/>
        <v>1</v>
      </c>
      <c r="AC30" s="242">
        <f t="shared" ca="1" si="1"/>
        <v>500</v>
      </c>
    </row>
    <row r="31" spans="2:29" ht="17.100000000000001" customHeight="1" x14ac:dyDescent="0.15">
      <c r="B31" s="71"/>
      <c r="C31" s="127"/>
      <c r="D31" s="126"/>
      <c r="E31" s="126"/>
      <c r="F31" s="126"/>
      <c r="G31" s="136"/>
      <c r="H31" s="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6">
        <v>500</v>
      </c>
      <c r="AB31" s="246">
        <f t="shared" ca="1" si="0"/>
        <v>0</v>
      </c>
      <c r="AC31" s="240">
        <f t="shared" ca="1" si="1"/>
        <v>0</v>
      </c>
    </row>
    <row r="32" spans="2:29" ht="17.100000000000001" customHeight="1" thickBot="1" x14ac:dyDescent="0.2">
      <c r="B32" s="71"/>
      <c r="C32" s="127" t="s">
        <v>54</v>
      </c>
      <c r="D32" s="126"/>
      <c r="E32" s="312"/>
      <c r="F32" s="312"/>
      <c r="G32" s="128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257">
        <v>500</v>
      </c>
      <c r="AB32" s="249">
        <f t="shared" ca="1" si="0"/>
        <v>1</v>
      </c>
      <c r="AC32" s="242">
        <f t="shared" ca="1" si="1"/>
        <v>500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5"/>
      <c r="J33" s="331" t="s">
        <v>13</v>
      </c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3"/>
      <c r="AB33" s="237">
        <f ca="1">SUM(AB7:AB32)</f>
        <v>13</v>
      </c>
      <c r="AC33" s="244">
        <f ca="1">SUM(AC7:AC32)</f>
        <v>11500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40"/>
      <c r="AB35" s="19"/>
    </row>
    <row r="36" spans="2:30" ht="17.100000000000001" customHeight="1" x14ac:dyDescent="0.15">
      <c r="B36" s="300" t="s">
        <v>2</v>
      </c>
      <c r="C36" s="302" t="s">
        <v>82</v>
      </c>
      <c r="D36" s="145" t="s">
        <v>91</v>
      </c>
      <c r="E36" s="152" t="s">
        <v>92</v>
      </c>
      <c r="F36" s="146" t="s">
        <v>91</v>
      </c>
      <c r="G36" s="152" t="s">
        <v>92</v>
      </c>
      <c r="H36" s="147" t="s">
        <v>93</v>
      </c>
      <c r="I36" s="147"/>
      <c r="J36" s="319" t="s">
        <v>99</v>
      </c>
      <c r="K36" s="319"/>
      <c r="L36" s="319"/>
      <c r="M36" s="318" t="s">
        <v>156</v>
      </c>
      <c r="N36" s="337"/>
      <c r="O36" s="307" t="s">
        <v>106</v>
      </c>
      <c r="P36" s="309" t="s">
        <v>116</v>
      </c>
      <c r="Q36" s="310"/>
      <c r="R36" s="310"/>
      <c r="S36" s="310"/>
      <c r="T36" s="310"/>
      <c r="U36" s="310"/>
      <c r="V36" s="310"/>
      <c r="W36" s="310"/>
      <c r="X36" s="311"/>
      <c r="Y36" s="196" t="s">
        <v>149</v>
      </c>
      <c r="Z36" s="307" t="s">
        <v>148</v>
      </c>
      <c r="AA36" s="318" t="s">
        <v>103</v>
      </c>
      <c r="AB36" s="319"/>
      <c r="AC36" s="320"/>
    </row>
    <row r="37" spans="2:30" ht="17.100000000000001" customHeight="1" thickBot="1" x14ac:dyDescent="0.2">
      <c r="B37" s="301"/>
      <c r="C37" s="303"/>
      <c r="D37" s="327" t="s">
        <v>154</v>
      </c>
      <c r="E37" s="360"/>
      <c r="F37" s="361" t="s">
        <v>155</v>
      </c>
      <c r="G37" s="362"/>
      <c r="H37" s="150" t="s">
        <v>94</v>
      </c>
      <c r="I37" s="150"/>
      <c r="J37" s="148" t="s">
        <v>100</v>
      </c>
      <c r="K37" s="151" t="s">
        <v>101</v>
      </c>
      <c r="L37" s="149" t="s">
        <v>102</v>
      </c>
      <c r="M37" s="327" t="s">
        <v>94</v>
      </c>
      <c r="N37" s="328"/>
      <c r="O37" s="308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197" t="s">
        <v>116</v>
      </c>
      <c r="Z37" s="308"/>
      <c r="AA37" s="321"/>
      <c r="AB37" s="322"/>
      <c r="AC37" s="323"/>
    </row>
    <row r="38" spans="2:30" ht="24.95" customHeight="1" x14ac:dyDescent="0.15">
      <c r="B38" s="231" t="str">
        <f ca="1">IF(H38="","",Z38)</f>
        <v>Ｊ</v>
      </c>
      <c r="C38" s="26">
        <v>1</v>
      </c>
      <c r="D38" s="216"/>
      <c r="E38" s="204"/>
      <c r="F38" s="205"/>
      <c r="G38" s="217"/>
      <c r="H38" s="218" t="s">
        <v>95</v>
      </c>
      <c r="I38" s="218"/>
      <c r="J38" s="219">
        <v>1940</v>
      </c>
      <c r="K38" s="206">
        <v>5</v>
      </c>
      <c r="L38" s="207">
        <v>10</v>
      </c>
      <c r="M38" s="329"/>
      <c r="N38" s="330"/>
      <c r="O38" s="198">
        <f ca="1">IF(J38="","",YEAR(NOW())-J38)</f>
        <v>80</v>
      </c>
      <c r="P38" s="198" t="str">
        <f ca="1">IF(J38="","",(IF($M38="",IF($O38&lt;35,19,""),M38)))</f>
        <v/>
      </c>
      <c r="Q38" s="198" t="str">
        <f ca="1">IF(J38="","",IF($M38="",IF(AND($O38&gt;=35,$O38&lt;40),35,""),""))</f>
        <v/>
      </c>
      <c r="R38" s="198" t="str">
        <f ca="1">IF(J38="","",IF($M38="",IF(AND($O38&gt;=40,$O38&lt;45),40,""),""))</f>
        <v/>
      </c>
      <c r="S38" s="198" t="str">
        <f ca="1">IF(J38="","",IF($M38="",IF(AND($O38&gt;=45,$O38&lt;50),45,""),""))</f>
        <v/>
      </c>
      <c r="T38" s="198" t="str">
        <f ca="1">IF(J38="","",IF($M38="",IF(AND($O38&gt;=50,$O38&lt;55),50,""),""))</f>
        <v/>
      </c>
      <c r="U38" s="198" t="str">
        <f ca="1">IF(J38="","",IF($M38="",IF(AND($O38&gt;=55,$O38&lt;60),55,""),""))</f>
        <v/>
      </c>
      <c r="V38" s="198" t="str">
        <f ca="1">IF(J38="","",IF($M38="",IF(AND($O38&gt;=60,$O38&lt;65),60,""),""))</f>
        <v/>
      </c>
      <c r="W38" s="198" t="str">
        <f ca="1">IF(J38="","",IF($M38="",IF(AND($O38&gt;=65,$O38&lt;70),65,""),""))</f>
        <v/>
      </c>
      <c r="X38" s="198">
        <f ca="1">IF(J38="","",IF($M38="",IF($O38&gt;=70,70,""),""))</f>
        <v>70</v>
      </c>
      <c r="Y38" s="198" t="str">
        <f ca="1">IF(H38="","",IF(P38="",CONCATENATE(H38,SUM(P38:X38)),CONCATENATE(H38,P38)))</f>
        <v>男70</v>
      </c>
      <c r="Z38" s="198" t="str">
        <f ca="1">IF(Y38="","",VLOOKUP(Y38,$I$7:$J$32,2,FALSE))</f>
        <v>Ｊ</v>
      </c>
      <c r="AA38" s="324"/>
      <c r="AB38" s="325"/>
      <c r="AC38" s="326"/>
    </row>
    <row r="39" spans="2:30" ht="24.95" customHeight="1" x14ac:dyDescent="0.15">
      <c r="B39" s="232" t="str">
        <f t="shared" ref="B39:B57" ca="1" si="2">IF(H39="","",Z39)</f>
        <v>Ｉ</v>
      </c>
      <c r="C39" s="32">
        <v>2</v>
      </c>
      <c r="D39" s="220"/>
      <c r="E39" s="208"/>
      <c r="F39" s="209"/>
      <c r="G39" s="221"/>
      <c r="H39" s="222" t="s">
        <v>95</v>
      </c>
      <c r="I39" s="222"/>
      <c r="J39" s="223">
        <v>1954</v>
      </c>
      <c r="K39" s="210"/>
      <c r="L39" s="211"/>
      <c r="M39" s="314"/>
      <c r="N39" s="315"/>
      <c r="O39" s="199">
        <f t="shared" ref="O39:O57" ca="1" si="3">IF(J39="","",YEAR(NOW())-J39)</f>
        <v>66</v>
      </c>
      <c r="P39" s="199" t="str">
        <f t="shared" ref="P39:P57" ca="1" si="4">IF(J39="","",(IF($M39="",IF($O39&lt;35,19,""),M39)))</f>
        <v/>
      </c>
      <c r="Q39" s="199" t="str">
        <f t="shared" ref="Q39:Q57" ca="1" si="5">IF(J39="","",IF($M39="",IF(AND($O39&gt;=35,$O39&lt;40),35,""),""))</f>
        <v/>
      </c>
      <c r="R39" s="199" t="str">
        <f t="shared" ref="R39:R57" ca="1" si="6">IF(J39="","",IF($M39="",IF(AND($O39&gt;=40,$O39&lt;45),40,""),""))</f>
        <v/>
      </c>
      <c r="S39" s="199" t="str">
        <f t="shared" ref="S39:S57" ca="1" si="7">IF(J39="","",IF($M39="",IF(AND($O39&gt;=45,$O39&lt;50),45,""),""))</f>
        <v/>
      </c>
      <c r="T39" s="199" t="str">
        <f t="shared" ref="T39:T57" ca="1" si="8">IF(J39="","",IF($M39="",IF(AND($O39&gt;=50,$O39&lt;55),50,""),""))</f>
        <v/>
      </c>
      <c r="U39" s="199" t="str">
        <f t="shared" ref="U39:U57" ca="1" si="9">IF(J39="","",IF($M39="",IF(AND($O39&gt;=55,$O39&lt;60),55,""),""))</f>
        <v/>
      </c>
      <c r="V39" s="199" t="str">
        <f t="shared" ref="V39:V57" ca="1" si="10">IF(J39="","",IF($M39="",IF(AND($O39&gt;=60,$O39&lt;65),60,""),""))</f>
        <v/>
      </c>
      <c r="W39" s="199">
        <f t="shared" ref="W39:W57" ca="1" si="11">IF(J39="","",IF($M39="",IF(AND($O39&gt;=65,$O39&lt;70),65,""),""))</f>
        <v>65</v>
      </c>
      <c r="X39" s="199" t="str">
        <f t="shared" ref="X39:X57" ca="1" si="12">IF(J39="","",IF($M39="",IF($O39&gt;=70,70,""),""))</f>
        <v/>
      </c>
      <c r="Y39" s="199" t="str">
        <f t="shared" ref="Y39:Y57" ca="1" si="13">IF(H39="","",IF(P39="",CONCATENATE(H39,SUM(P39:X39)),CONCATENATE(H39,P39)))</f>
        <v>男65</v>
      </c>
      <c r="Z39" s="199" t="str">
        <f ca="1">IF(Y39="","",VLOOKUP(Y39,$I$7:$J$32,2,FALSE))</f>
        <v>Ｉ</v>
      </c>
      <c r="AA39" s="294"/>
      <c r="AB39" s="295"/>
      <c r="AC39" s="296"/>
    </row>
    <row r="40" spans="2:30" ht="24.95" customHeight="1" x14ac:dyDescent="0.15">
      <c r="B40" s="232" t="str">
        <f t="shared" ca="1" si="2"/>
        <v>Ｈ</v>
      </c>
      <c r="C40" s="32">
        <v>3</v>
      </c>
      <c r="D40" s="220"/>
      <c r="E40" s="208"/>
      <c r="F40" s="209"/>
      <c r="G40" s="221"/>
      <c r="H40" s="222" t="s">
        <v>95</v>
      </c>
      <c r="I40" s="222"/>
      <c r="J40" s="223">
        <v>1959</v>
      </c>
      <c r="K40" s="210"/>
      <c r="L40" s="211"/>
      <c r="M40" s="314"/>
      <c r="N40" s="315"/>
      <c r="O40" s="199">
        <f t="shared" ca="1" si="3"/>
        <v>61</v>
      </c>
      <c r="P40" s="199" t="str">
        <f t="shared" ca="1" si="4"/>
        <v/>
      </c>
      <c r="Q40" s="199" t="str">
        <f t="shared" ca="1" si="5"/>
        <v/>
      </c>
      <c r="R40" s="199" t="str">
        <f t="shared" ca="1" si="6"/>
        <v/>
      </c>
      <c r="S40" s="199" t="str">
        <f t="shared" ca="1" si="7"/>
        <v/>
      </c>
      <c r="T40" s="199" t="str">
        <f t="shared" ca="1" si="8"/>
        <v/>
      </c>
      <c r="U40" s="199" t="str">
        <f t="shared" ca="1" si="9"/>
        <v/>
      </c>
      <c r="V40" s="199">
        <f t="shared" ca="1" si="10"/>
        <v>60</v>
      </c>
      <c r="W40" s="199" t="str">
        <f t="shared" ca="1" si="11"/>
        <v/>
      </c>
      <c r="X40" s="199" t="str">
        <f t="shared" ca="1" si="12"/>
        <v/>
      </c>
      <c r="Y40" s="199" t="str">
        <f t="shared" ca="1" si="13"/>
        <v>男60</v>
      </c>
      <c r="Z40" s="199" t="str">
        <f ca="1">IF(Y40="","",VLOOKUP(Y40,$I$7:$J$32,2,FALSE))</f>
        <v>Ｈ</v>
      </c>
      <c r="AA40" s="294"/>
      <c r="AB40" s="295"/>
      <c r="AC40" s="296"/>
    </row>
    <row r="41" spans="2:30" ht="24.95" customHeight="1" x14ac:dyDescent="0.15">
      <c r="B41" s="232" t="str">
        <f t="shared" ca="1" si="2"/>
        <v>Ｇ</v>
      </c>
      <c r="C41" s="32">
        <v>4</v>
      </c>
      <c r="D41" s="220"/>
      <c r="E41" s="208"/>
      <c r="F41" s="209"/>
      <c r="G41" s="221"/>
      <c r="H41" s="222" t="s">
        <v>95</v>
      </c>
      <c r="I41" s="222"/>
      <c r="J41" s="223">
        <v>1964</v>
      </c>
      <c r="K41" s="210"/>
      <c r="L41" s="211"/>
      <c r="M41" s="314"/>
      <c r="N41" s="315"/>
      <c r="O41" s="199">
        <f t="shared" ca="1" si="3"/>
        <v>56</v>
      </c>
      <c r="P41" s="199" t="str">
        <f t="shared" ca="1" si="4"/>
        <v/>
      </c>
      <c r="Q41" s="199" t="str">
        <f t="shared" ca="1" si="5"/>
        <v/>
      </c>
      <c r="R41" s="199" t="str">
        <f t="shared" ca="1" si="6"/>
        <v/>
      </c>
      <c r="S41" s="199" t="str">
        <f t="shared" ca="1" si="7"/>
        <v/>
      </c>
      <c r="T41" s="199" t="str">
        <f t="shared" ca="1" si="8"/>
        <v/>
      </c>
      <c r="U41" s="199">
        <f t="shared" ca="1" si="9"/>
        <v>55</v>
      </c>
      <c r="V41" s="199" t="str">
        <f t="shared" ca="1" si="10"/>
        <v/>
      </c>
      <c r="W41" s="199" t="str">
        <f t="shared" ca="1" si="11"/>
        <v/>
      </c>
      <c r="X41" s="199" t="str">
        <f t="shared" ca="1" si="12"/>
        <v/>
      </c>
      <c r="Y41" s="199" t="str">
        <f t="shared" ca="1" si="13"/>
        <v>男55</v>
      </c>
      <c r="Z41" s="199" t="str">
        <f ca="1">IF(Y41="","",VLOOKUP(Y41,$I$7:$J$32,2,FALSE))</f>
        <v>Ｇ</v>
      </c>
      <c r="AA41" s="294"/>
      <c r="AB41" s="295"/>
      <c r="AC41" s="296"/>
    </row>
    <row r="42" spans="2:30" ht="24.95" customHeight="1" x14ac:dyDescent="0.15">
      <c r="B42" s="232" t="str">
        <f t="shared" ca="1" si="2"/>
        <v>Ｆ</v>
      </c>
      <c r="C42" s="32">
        <v>5</v>
      </c>
      <c r="D42" s="220"/>
      <c r="E42" s="208"/>
      <c r="F42" s="209"/>
      <c r="G42" s="221"/>
      <c r="H42" s="222" t="s">
        <v>95</v>
      </c>
      <c r="I42" s="222"/>
      <c r="J42" s="223">
        <v>1969</v>
      </c>
      <c r="K42" s="210"/>
      <c r="L42" s="211"/>
      <c r="M42" s="314"/>
      <c r="N42" s="315"/>
      <c r="O42" s="199">
        <f t="shared" ca="1" si="3"/>
        <v>51</v>
      </c>
      <c r="P42" s="199" t="str">
        <f t="shared" ca="1" si="4"/>
        <v/>
      </c>
      <c r="Q42" s="199" t="str">
        <f t="shared" ca="1" si="5"/>
        <v/>
      </c>
      <c r="R42" s="199" t="str">
        <f t="shared" ca="1" si="6"/>
        <v/>
      </c>
      <c r="S42" s="199" t="str">
        <f t="shared" ca="1" si="7"/>
        <v/>
      </c>
      <c r="T42" s="199">
        <f t="shared" ca="1" si="8"/>
        <v>50</v>
      </c>
      <c r="U42" s="199" t="str">
        <f t="shared" ca="1" si="9"/>
        <v/>
      </c>
      <c r="V42" s="199" t="str">
        <f t="shared" ca="1" si="10"/>
        <v/>
      </c>
      <c r="W42" s="199" t="str">
        <f t="shared" ca="1" si="11"/>
        <v/>
      </c>
      <c r="X42" s="199" t="str">
        <f t="shared" ca="1" si="12"/>
        <v/>
      </c>
      <c r="Y42" s="199" t="str">
        <f t="shared" ca="1" si="13"/>
        <v>男50</v>
      </c>
      <c r="Z42" s="199" t="str">
        <f ca="1">IF(Y42="","",VLOOKUP(Y42,$I$7:$J$32,2,FALSE))</f>
        <v>Ｆ</v>
      </c>
      <c r="AA42" s="294"/>
      <c r="AB42" s="295"/>
      <c r="AC42" s="296"/>
    </row>
    <row r="43" spans="2:30" ht="24.95" customHeight="1" x14ac:dyDescent="0.15">
      <c r="B43" s="232" t="str">
        <f t="shared" ca="1" si="2"/>
        <v>Ｅ</v>
      </c>
      <c r="C43" s="32">
        <v>6</v>
      </c>
      <c r="D43" s="220"/>
      <c r="E43" s="208"/>
      <c r="F43" s="209"/>
      <c r="G43" s="224"/>
      <c r="H43" s="222" t="s">
        <v>95</v>
      </c>
      <c r="I43" s="225"/>
      <c r="J43" s="223">
        <v>1974</v>
      </c>
      <c r="K43" s="210"/>
      <c r="L43" s="211"/>
      <c r="M43" s="314"/>
      <c r="N43" s="315"/>
      <c r="O43" s="199">
        <f t="shared" ca="1" si="3"/>
        <v>46</v>
      </c>
      <c r="P43" s="199" t="str">
        <f t="shared" ca="1" si="4"/>
        <v/>
      </c>
      <c r="Q43" s="199" t="str">
        <f t="shared" ca="1" si="5"/>
        <v/>
      </c>
      <c r="R43" s="199" t="str">
        <f t="shared" ca="1" si="6"/>
        <v/>
      </c>
      <c r="S43" s="199">
        <f t="shared" ca="1" si="7"/>
        <v>45</v>
      </c>
      <c r="T43" s="199" t="str">
        <f t="shared" ca="1" si="8"/>
        <v/>
      </c>
      <c r="U43" s="199" t="str">
        <f t="shared" ca="1" si="9"/>
        <v/>
      </c>
      <c r="V43" s="199" t="str">
        <f t="shared" ca="1" si="10"/>
        <v/>
      </c>
      <c r="W43" s="199" t="str">
        <f t="shared" ca="1" si="11"/>
        <v/>
      </c>
      <c r="X43" s="199" t="str">
        <f t="shared" ca="1" si="12"/>
        <v/>
      </c>
      <c r="Y43" s="199" t="str">
        <f t="shared" ca="1" si="13"/>
        <v>男45</v>
      </c>
      <c r="Z43" s="199" t="str">
        <f t="shared" ref="Z43:Z57" ca="1" si="14">IF(Y43="","",VLOOKUP(Y43,$I$7:$J$32,2,FALSE))</f>
        <v>Ｅ</v>
      </c>
      <c r="AA43" s="294"/>
      <c r="AB43" s="295"/>
      <c r="AC43" s="296"/>
    </row>
    <row r="44" spans="2:30" ht="24.95" customHeight="1" x14ac:dyDescent="0.15">
      <c r="B44" s="232" t="str">
        <f t="shared" ca="1" si="2"/>
        <v>Ｄ</v>
      </c>
      <c r="C44" s="32">
        <v>7</v>
      </c>
      <c r="D44" s="220"/>
      <c r="E44" s="208"/>
      <c r="F44" s="209"/>
      <c r="G44" s="224"/>
      <c r="H44" s="222" t="s">
        <v>95</v>
      </c>
      <c r="I44" s="225"/>
      <c r="J44" s="223">
        <v>1979</v>
      </c>
      <c r="K44" s="210"/>
      <c r="L44" s="211"/>
      <c r="M44" s="314"/>
      <c r="N44" s="315"/>
      <c r="O44" s="199">
        <f t="shared" ca="1" si="3"/>
        <v>41</v>
      </c>
      <c r="P44" s="199" t="str">
        <f t="shared" ca="1" si="4"/>
        <v/>
      </c>
      <c r="Q44" s="199" t="str">
        <f t="shared" ca="1" si="5"/>
        <v/>
      </c>
      <c r="R44" s="199">
        <f t="shared" ca="1" si="6"/>
        <v>40</v>
      </c>
      <c r="S44" s="199" t="str">
        <f t="shared" ca="1" si="7"/>
        <v/>
      </c>
      <c r="T44" s="199" t="str">
        <f t="shared" ca="1" si="8"/>
        <v/>
      </c>
      <c r="U44" s="199" t="str">
        <f t="shared" ca="1" si="9"/>
        <v/>
      </c>
      <c r="V44" s="199" t="str">
        <f t="shared" ca="1" si="10"/>
        <v/>
      </c>
      <c r="W44" s="199" t="str">
        <f t="shared" ca="1" si="11"/>
        <v/>
      </c>
      <c r="X44" s="199" t="str">
        <f t="shared" ca="1" si="12"/>
        <v/>
      </c>
      <c r="Y44" s="199" t="str">
        <f t="shared" ca="1" si="13"/>
        <v>男40</v>
      </c>
      <c r="Z44" s="199" t="str">
        <f t="shared" ca="1" si="14"/>
        <v>Ｄ</v>
      </c>
      <c r="AA44" s="294"/>
      <c r="AB44" s="295"/>
      <c r="AC44" s="296"/>
      <c r="AD44" s="30"/>
    </row>
    <row r="45" spans="2:30" ht="24.95" customHeight="1" x14ac:dyDescent="0.15">
      <c r="B45" s="232" t="str">
        <f t="shared" ca="1" si="2"/>
        <v>Ｃ</v>
      </c>
      <c r="C45" s="32">
        <v>8</v>
      </c>
      <c r="D45" s="220"/>
      <c r="E45" s="208"/>
      <c r="F45" s="209"/>
      <c r="G45" s="224"/>
      <c r="H45" s="222" t="s">
        <v>95</v>
      </c>
      <c r="I45" s="225"/>
      <c r="J45" s="223">
        <v>1984</v>
      </c>
      <c r="K45" s="210"/>
      <c r="L45" s="211"/>
      <c r="M45" s="314"/>
      <c r="N45" s="315"/>
      <c r="O45" s="199">
        <f t="shared" ca="1" si="3"/>
        <v>36</v>
      </c>
      <c r="P45" s="199" t="str">
        <f t="shared" ca="1" si="4"/>
        <v/>
      </c>
      <c r="Q45" s="199">
        <f t="shared" ca="1" si="5"/>
        <v>35</v>
      </c>
      <c r="R45" s="199" t="str">
        <f t="shared" ca="1" si="6"/>
        <v/>
      </c>
      <c r="S45" s="199" t="str">
        <f t="shared" ca="1" si="7"/>
        <v/>
      </c>
      <c r="T45" s="199" t="str">
        <f t="shared" ca="1" si="8"/>
        <v/>
      </c>
      <c r="U45" s="199" t="str">
        <f t="shared" ca="1" si="9"/>
        <v/>
      </c>
      <c r="V45" s="199" t="str">
        <f t="shared" ca="1" si="10"/>
        <v/>
      </c>
      <c r="W45" s="199" t="str">
        <f t="shared" ca="1" si="11"/>
        <v/>
      </c>
      <c r="X45" s="199" t="str">
        <f t="shared" ca="1" si="12"/>
        <v/>
      </c>
      <c r="Y45" s="199" t="str">
        <f t="shared" ca="1" si="13"/>
        <v>男35</v>
      </c>
      <c r="Z45" s="199" t="str">
        <f t="shared" ca="1" si="14"/>
        <v>Ｃ</v>
      </c>
      <c r="AA45" s="294"/>
      <c r="AB45" s="295"/>
      <c r="AC45" s="296"/>
    </row>
    <row r="46" spans="2:30" ht="24.95" customHeight="1" x14ac:dyDescent="0.15">
      <c r="B46" s="232" t="str">
        <f t="shared" ca="1" si="2"/>
        <v>Ａ</v>
      </c>
      <c r="C46" s="32">
        <v>9</v>
      </c>
      <c r="D46" s="220"/>
      <c r="E46" s="208"/>
      <c r="F46" s="209"/>
      <c r="G46" s="221"/>
      <c r="H46" s="222" t="s">
        <v>95</v>
      </c>
      <c r="I46" s="222"/>
      <c r="J46" s="223">
        <v>2001</v>
      </c>
      <c r="K46" s="210"/>
      <c r="L46" s="211"/>
      <c r="M46" s="314"/>
      <c r="N46" s="315"/>
      <c r="O46" s="199">
        <f t="shared" ca="1" si="3"/>
        <v>19</v>
      </c>
      <c r="P46" s="199">
        <f t="shared" ca="1" si="4"/>
        <v>19</v>
      </c>
      <c r="Q46" s="199" t="str">
        <f t="shared" ca="1" si="5"/>
        <v/>
      </c>
      <c r="R46" s="199" t="str">
        <f t="shared" ca="1" si="6"/>
        <v/>
      </c>
      <c r="S46" s="199" t="str">
        <f t="shared" ca="1" si="7"/>
        <v/>
      </c>
      <c r="T46" s="199" t="str">
        <f t="shared" ca="1" si="8"/>
        <v/>
      </c>
      <c r="U46" s="199" t="str">
        <f t="shared" ca="1" si="9"/>
        <v/>
      </c>
      <c r="V46" s="199" t="str">
        <f t="shared" ca="1" si="10"/>
        <v/>
      </c>
      <c r="W46" s="199" t="str">
        <f t="shared" ca="1" si="11"/>
        <v/>
      </c>
      <c r="X46" s="199" t="str">
        <f t="shared" ca="1" si="12"/>
        <v/>
      </c>
      <c r="Y46" s="199" t="str">
        <f t="shared" ca="1" si="13"/>
        <v>男19</v>
      </c>
      <c r="Z46" s="199" t="str">
        <f t="shared" ca="1" si="14"/>
        <v>Ａ</v>
      </c>
      <c r="AA46" s="294"/>
      <c r="AB46" s="295"/>
      <c r="AC46" s="296"/>
    </row>
    <row r="47" spans="2:30" ht="24.95" customHeight="1" x14ac:dyDescent="0.15">
      <c r="B47" s="232" t="str">
        <f t="shared" si="2"/>
        <v>Ｌ</v>
      </c>
      <c r="C47" s="32">
        <v>10</v>
      </c>
      <c r="D47" s="220"/>
      <c r="E47" s="208"/>
      <c r="F47" s="209"/>
      <c r="G47" s="224"/>
      <c r="H47" s="225" t="s">
        <v>118</v>
      </c>
      <c r="I47" s="225"/>
      <c r="J47" s="223">
        <v>2000</v>
      </c>
      <c r="K47" s="210"/>
      <c r="L47" s="211"/>
      <c r="M47" s="314" t="s">
        <v>117</v>
      </c>
      <c r="N47" s="315"/>
      <c r="O47" s="199">
        <f t="shared" ca="1" si="3"/>
        <v>20</v>
      </c>
      <c r="P47" s="199" t="str">
        <f t="shared" si="4"/>
        <v>大学生</v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>女大学生</v>
      </c>
      <c r="Z47" s="199" t="str">
        <f t="shared" si="14"/>
        <v>Ｌ</v>
      </c>
      <c r="AA47" s="294"/>
      <c r="AB47" s="295"/>
      <c r="AC47" s="296"/>
    </row>
    <row r="48" spans="2:30" ht="24.95" customHeight="1" x14ac:dyDescent="0.15">
      <c r="B48" s="232" t="str">
        <f t="shared" si="2"/>
        <v>Ｖ</v>
      </c>
      <c r="C48" s="32">
        <v>11</v>
      </c>
      <c r="D48" s="220"/>
      <c r="E48" s="208"/>
      <c r="F48" s="209"/>
      <c r="G48" s="221"/>
      <c r="H48" s="225" t="s">
        <v>118</v>
      </c>
      <c r="I48" s="222"/>
      <c r="J48" s="223">
        <v>2002</v>
      </c>
      <c r="K48" s="210"/>
      <c r="L48" s="211"/>
      <c r="M48" s="314" t="s">
        <v>119</v>
      </c>
      <c r="N48" s="315"/>
      <c r="O48" s="199">
        <f t="shared" ca="1" si="3"/>
        <v>18</v>
      </c>
      <c r="P48" s="199" t="str">
        <f t="shared" si="4"/>
        <v>高校生</v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>女高校生</v>
      </c>
      <c r="Z48" s="199" t="str">
        <f t="shared" si="14"/>
        <v>Ｖ</v>
      </c>
      <c r="AA48" s="294"/>
      <c r="AB48" s="295"/>
      <c r="AC48" s="296"/>
    </row>
    <row r="49" spans="2:29" ht="24.95" customHeight="1" x14ac:dyDescent="0.15">
      <c r="B49" s="232" t="str">
        <f t="shared" si="2"/>
        <v>Ｘ</v>
      </c>
      <c r="C49" s="32">
        <v>12</v>
      </c>
      <c r="D49" s="220"/>
      <c r="E49" s="208"/>
      <c r="F49" s="209"/>
      <c r="G49" s="221"/>
      <c r="H49" s="225" t="s">
        <v>118</v>
      </c>
      <c r="I49" s="222"/>
      <c r="J49" s="223">
        <v>2005</v>
      </c>
      <c r="K49" s="210"/>
      <c r="L49" s="211"/>
      <c r="M49" s="314" t="s">
        <v>120</v>
      </c>
      <c r="N49" s="315"/>
      <c r="O49" s="199">
        <f t="shared" ca="1" si="3"/>
        <v>15</v>
      </c>
      <c r="P49" s="199" t="str">
        <f t="shared" si="4"/>
        <v>中学生</v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>女中学生</v>
      </c>
      <c r="Z49" s="199" t="str">
        <f t="shared" si="14"/>
        <v>Ｘ</v>
      </c>
      <c r="AA49" s="294"/>
      <c r="AB49" s="295"/>
      <c r="AC49" s="296"/>
    </row>
    <row r="50" spans="2:29" ht="24.95" customHeight="1" x14ac:dyDescent="0.15">
      <c r="B50" s="232" t="str">
        <f t="shared" si="2"/>
        <v>Ｚ</v>
      </c>
      <c r="C50" s="32">
        <v>13</v>
      </c>
      <c r="D50" s="220"/>
      <c r="E50" s="208"/>
      <c r="F50" s="209"/>
      <c r="G50" s="221"/>
      <c r="H50" s="225" t="s">
        <v>118</v>
      </c>
      <c r="I50" s="222"/>
      <c r="J50" s="223">
        <v>2008</v>
      </c>
      <c r="K50" s="210"/>
      <c r="L50" s="211"/>
      <c r="M50" s="314" t="s">
        <v>121</v>
      </c>
      <c r="N50" s="315"/>
      <c r="O50" s="199">
        <f t="shared" ca="1" si="3"/>
        <v>12</v>
      </c>
      <c r="P50" s="199" t="str">
        <f t="shared" si="4"/>
        <v>小学生</v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>女小学生</v>
      </c>
      <c r="Z50" s="199" t="str">
        <f t="shared" si="14"/>
        <v>Ｚ</v>
      </c>
      <c r="AA50" s="294"/>
      <c r="AB50" s="295"/>
      <c r="AC50" s="296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24"/>
      <c r="H51" s="225"/>
      <c r="I51" s="225"/>
      <c r="J51" s="223"/>
      <c r="K51" s="210"/>
      <c r="L51" s="211"/>
      <c r="M51" s="314"/>
      <c r="N51" s="315"/>
      <c r="O51" s="199" t="str">
        <f t="shared" ca="1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294"/>
      <c r="AB51" s="295"/>
      <c r="AC51" s="296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24"/>
      <c r="H52" s="225"/>
      <c r="I52" s="225"/>
      <c r="J52" s="223"/>
      <c r="K52" s="210"/>
      <c r="L52" s="211"/>
      <c r="M52" s="314"/>
      <c r="N52" s="315"/>
      <c r="O52" s="199" t="str">
        <f t="shared" ca="1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294"/>
      <c r="AB52" s="295"/>
      <c r="AC52" s="296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24"/>
      <c r="H53" s="225"/>
      <c r="I53" s="225"/>
      <c r="J53" s="223"/>
      <c r="K53" s="210"/>
      <c r="L53" s="211"/>
      <c r="M53" s="314"/>
      <c r="N53" s="315"/>
      <c r="O53" s="199" t="str">
        <f t="shared" ca="1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294"/>
      <c r="AB53" s="295"/>
      <c r="AC53" s="296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24"/>
      <c r="H54" s="225"/>
      <c r="I54" s="225"/>
      <c r="J54" s="223"/>
      <c r="K54" s="210"/>
      <c r="L54" s="211"/>
      <c r="M54" s="314"/>
      <c r="N54" s="315"/>
      <c r="O54" s="199" t="str">
        <f t="shared" ca="1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294"/>
      <c r="AB54" s="295"/>
      <c r="AC54" s="296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24"/>
      <c r="H55" s="225"/>
      <c r="I55" s="225"/>
      <c r="J55" s="223"/>
      <c r="K55" s="210"/>
      <c r="L55" s="211"/>
      <c r="M55" s="314"/>
      <c r="N55" s="315"/>
      <c r="O55" s="199" t="str">
        <f t="shared" ca="1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294"/>
      <c r="AB55" s="295"/>
      <c r="AC55" s="296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24"/>
      <c r="H56" s="225"/>
      <c r="I56" s="225"/>
      <c r="J56" s="223"/>
      <c r="K56" s="210"/>
      <c r="L56" s="211"/>
      <c r="M56" s="314"/>
      <c r="N56" s="315"/>
      <c r="O56" s="199" t="str">
        <f t="shared" ca="1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294"/>
      <c r="AB56" s="295"/>
      <c r="AC56" s="296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27"/>
      <c r="H57" s="228"/>
      <c r="I57" s="228"/>
      <c r="J57" s="229"/>
      <c r="K57" s="214"/>
      <c r="L57" s="215"/>
      <c r="M57" s="316"/>
      <c r="N57" s="317"/>
      <c r="O57" s="200" t="str">
        <f t="shared" ca="1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297"/>
      <c r="AB57" s="298"/>
      <c r="AC57" s="299"/>
    </row>
    <row r="58" spans="2:29" x14ac:dyDescent="0.15">
      <c r="B58" s="243"/>
      <c r="C58" s="243"/>
      <c r="D58" s="243"/>
      <c r="E58" s="243"/>
      <c r="F58" s="243"/>
      <c r="G58" s="243"/>
      <c r="H58" s="243"/>
      <c r="I58" s="133"/>
      <c r="J58" s="243"/>
      <c r="K58" s="243"/>
      <c r="L58" s="243"/>
      <c r="M58" s="24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243"/>
      <c r="AC58" s="243"/>
    </row>
    <row r="59" spans="2:29" ht="17.100000000000001" customHeight="1" x14ac:dyDescent="0.15">
      <c r="B59" s="349" t="s">
        <v>88</v>
      </c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1"/>
    </row>
    <row r="60" spans="2:29" ht="17.100000000000001" customHeight="1" x14ac:dyDescent="0.15">
      <c r="B60" s="352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4"/>
    </row>
    <row r="61" spans="2:29" ht="17.100000000000001" customHeight="1" x14ac:dyDescent="0.15">
      <c r="B61" s="352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4"/>
    </row>
    <row r="62" spans="2:29" ht="17.100000000000001" customHeight="1" x14ac:dyDescent="0.15">
      <c r="B62" s="355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7"/>
    </row>
    <row r="63" spans="2:29" x14ac:dyDescent="0.15">
      <c r="B63" s="16"/>
      <c r="C63" s="16"/>
    </row>
  </sheetData>
  <mergeCells count="88">
    <mergeCell ref="K9:L9"/>
    <mergeCell ref="K10:L10"/>
    <mergeCell ref="K11:L11"/>
    <mergeCell ref="K25:L25"/>
    <mergeCell ref="K26:L26"/>
    <mergeCell ref="K15:L15"/>
    <mergeCell ref="K14:L14"/>
    <mergeCell ref="C14:F14"/>
    <mergeCell ref="C17:F17"/>
    <mergeCell ref="E22:F22"/>
    <mergeCell ref="E24:F24"/>
    <mergeCell ref="B59:AC62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D37:E37"/>
    <mergeCell ref="F37:G37"/>
    <mergeCell ref="J33:AA33"/>
    <mergeCell ref="M42:N42"/>
    <mergeCell ref="B3:F3"/>
    <mergeCell ref="AA1:AC1"/>
    <mergeCell ref="G3:K3"/>
    <mergeCell ref="J36:L36"/>
    <mergeCell ref="M36:N36"/>
    <mergeCell ref="E30:F30"/>
    <mergeCell ref="E32:F32"/>
    <mergeCell ref="C9:E9"/>
    <mergeCell ref="G1:J1"/>
    <mergeCell ref="K1:N1"/>
    <mergeCell ref="K7:L7"/>
    <mergeCell ref="K8:L8"/>
    <mergeCell ref="K12:L12"/>
    <mergeCell ref="K13:L13"/>
    <mergeCell ref="M37:N37"/>
    <mergeCell ref="M38:N38"/>
    <mergeCell ref="M39:N39"/>
    <mergeCell ref="M40:N40"/>
    <mergeCell ref="M41:N41"/>
    <mergeCell ref="M54:N54"/>
    <mergeCell ref="M43:N43"/>
    <mergeCell ref="M44:N44"/>
    <mergeCell ref="M45:N45"/>
    <mergeCell ref="M46:N46"/>
    <mergeCell ref="M47:N47"/>
    <mergeCell ref="M48:N48"/>
    <mergeCell ref="AA49:AC49"/>
    <mergeCell ref="M55:N55"/>
    <mergeCell ref="M56:N56"/>
    <mergeCell ref="M57:N57"/>
    <mergeCell ref="AA36:AC37"/>
    <mergeCell ref="AA38:AC38"/>
    <mergeCell ref="AA39:AC39"/>
    <mergeCell ref="AA40:AC40"/>
    <mergeCell ref="AA41:AC41"/>
    <mergeCell ref="AA42:AC42"/>
    <mergeCell ref="AA43:AC43"/>
    <mergeCell ref="M49:N49"/>
    <mergeCell ref="M50:N50"/>
    <mergeCell ref="M51:N51"/>
    <mergeCell ref="M52:N52"/>
    <mergeCell ref="M53:N53"/>
    <mergeCell ref="AA44:AC44"/>
    <mergeCell ref="AA45:AC45"/>
    <mergeCell ref="AA46:AC46"/>
    <mergeCell ref="AA47:AC47"/>
    <mergeCell ref="AA48:AC48"/>
    <mergeCell ref="AA56:AC56"/>
    <mergeCell ref="AA57:AC57"/>
    <mergeCell ref="B36:B37"/>
    <mergeCell ref="C36:C37"/>
    <mergeCell ref="K6:L6"/>
    <mergeCell ref="M6:N6"/>
    <mergeCell ref="O36:O37"/>
    <mergeCell ref="P36:X36"/>
    <mergeCell ref="Z36:Z37"/>
    <mergeCell ref="E28:G28"/>
    <mergeCell ref="AA50:AC50"/>
    <mergeCell ref="AA51:AC51"/>
    <mergeCell ref="AA52:AC52"/>
    <mergeCell ref="AA53:AC53"/>
    <mergeCell ref="AA54:AC54"/>
    <mergeCell ref="AA55:AC55"/>
  </mergeCells>
  <phoneticPr fontId="3"/>
  <dataValidations count="3">
    <dataValidation type="list" allowBlank="1" showInputMessage="1" showErrorMessage="1" sqref="H38:I57">
      <formula1>"男,女"</formula1>
    </dataValidation>
    <dataValidation type="list" allowBlank="1" showInputMessage="1" showErrorMessage="1" sqref="C9:E9">
      <formula1>"平,常磐,内郷,小名浜,勿来"</formula1>
    </dataValidation>
    <dataValidation type="list" allowBlank="1" showInputMessage="1" showErrorMessage="1" sqref="M38:M57">
      <formula1>"大学生,高校生,中学生,小学生"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3"/>
  <sheetViews>
    <sheetView tabSelected="1" zoomScale="90" zoomScaleNormal="90" workbookViewId="0">
      <selection activeCell="AA27" sqref="AA27:AA32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3" hidden="1" customWidth="1"/>
    <col min="10" max="12" width="10.625" style="4" customWidth="1"/>
    <col min="13" max="13" width="5.625" style="4" customWidth="1"/>
    <col min="14" max="14" width="13.875" style="3" customWidth="1"/>
    <col min="15" max="26" width="5.625" style="3" hidden="1" customWidth="1" outlineLevel="1"/>
    <col min="27" max="27" width="10.75" style="3" customWidth="1" collapsed="1"/>
    <col min="28" max="28" width="8.25" style="4" customWidth="1"/>
    <col min="29" max="29" width="12.625" style="4" customWidth="1"/>
    <col min="30" max="30" width="3.125" style="4" customWidth="1"/>
    <col min="31" max="16384" width="9" style="4"/>
  </cols>
  <sheetData>
    <row r="1" spans="2:29" s="1" customFormat="1" ht="21" x14ac:dyDescent="0.15">
      <c r="E1" s="98">
        <f ca="1">YEAR(NOW())</f>
        <v>2020</v>
      </c>
      <c r="F1" s="48" t="s">
        <v>1</v>
      </c>
      <c r="G1" s="340" t="s">
        <v>65</v>
      </c>
      <c r="H1" s="340"/>
      <c r="I1" s="340"/>
      <c r="J1" s="340"/>
      <c r="K1" s="335" t="s">
        <v>64</v>
      </c>
      <c r="L1" s="335"/>
      <c r="M1" s="335"/>
      <c r="N1" s="335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335"/>
      <c r="AB1" s="335"/>
      <c r="AC1" s="335"/>
    </row>
    <row r="2" spans="2:29" s="1" customFormat="1" ht="12" customHeight="1" x14ac:dyDescent="0.15">
      <c r="E2" s="6"/>
      <c r="F2" s="6"/>
      <c r="G2" s="6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2:29" ht="14.25" customHeight="1" x14ac:dyDescent="0.15">
      <c r="B3" s="334"/>
      <c r="C3" s="334"/>
      <c r="D3" s="334"/>
      <c r="E3" s="334"/>
      <c r="F3" s="334"/>
      <c r="G3" s="336" t="s">
        <v>19</v>
      </c>
      <c r="H3" s="336"/>
      <c r="I3" s="336"/>
      <c r="J3" s="336"/>
      <c r="K3" s="336"/>
      <c r="L3" s="4" t="s">
        <v>86</v>
      </c>
      <c r="AA3" s="363" t="s">
        <v>84</v>
      </c>
      <c r="AB3" s="363"/>
      <c r="AC3" s="142">
        <f ca="1">TODAY()</f>
        <v>43914</v>
      </c>
    </row>
    <row r="4" spans="2:29" ht="14.25" customHeight="1" x14ac:dyDescent="0.15">
      <c r="B4" s="132"/>
      <c r="C4" s="132"/>
      <c r="D4" s="132"/>
      <c r="E4" s="132"/>
      <c r="F4" s="132"/>
      <c r="G4" s="3"/>
      <c r="H4" s="3"/>
      <c r="J4" s="3"/>
      <c r="K4" s="3"/>
      <c r="AB4" s="109"/>
      <c r="AC4" s="142"/>
    </row>
    <row r="5" spans="2:29" ht="20.100000000000001" customHeight="1" thickBot="1" x14ac:dyDescent="0.2">
      <c r="F5" s="5"/>
      <c r="G5" s="5"/>
      <c r="H5" s="5"/>
      <c r="I5" s="5"/>
      <c r="J5" s="5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304" t="s">
        <v>45</v>
      </c>
      <c r="L6" s="305"/>
      <c r="M6" s="305" t="s">
        <v>105</v>
      </c>
      <c r="N6" s="306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131" t="s">
        <v>96</v>
      </c>
      <c r="D7" s="126"/>
      <c r="E7" s="126"/>
      <c r="F7" s="126"/>
      <c r="G7" s="128"/>
      <c r="H7" s="129"/>
      <c r="I7" s="154" t="s">
        <v>122</v>
      </c>
      <c r="J7" s="93" t="s">
        <v>55</v>
      </c>
      <c r="K7" s="341" t="s">
        <v>23</v>
      </c>
      <c r="L7" s="342"/>
      <c r="M7" s="119">
        <f ca="1">YEAR(NOW())-18</f>
        <v>2002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>COUNTIF(B$38:B$57,J7)</f>
        <v>0</v>
      </c>
      <c r="AC7" s="239">
        <f>AA7*AB7</f>
        <v>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343" t="s">
        <v>24</v>
      </c>
      <c r="L8" s="344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si="0">COUNTIF(B$38:B$57,J8)</f>
        <v>0</v>
      </c>
      <c r="AC8" s="240">
        <f t="shared" ref="AC8:AC32" si="1">AA8*AB8</f>
        <v>0</v>
      </c>
    </row>
    <row r="9" spans="2:29" ht="17.100000000000001" customHeight="1" x14ac:dyDescent="0.15">
      <c r="B9" s="52"/>
      <c r="C9" s="339"/>
      <c r="D9" s="339"/>
      <c r="E9" s="339"/>
      <c r="F9" s="126"/>
      <c r="G9" s="128"/>
      <c r="H9" s="129"/>
      <c r="I9" s="155" t="s">
        <v>124</v>
      </c>
      <c r="J9" s="95" t="s">
        <v>57</v>
      </c>
      <c r="K9" s="343" t="s">
        <v>25</v>
      </c>
      <c r="L9" s="344"/>
      <c r="M9" s="121">
        <f ca="1">YEAR(NOW())-35</f>
        <v>1985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si="0"/>
        <v>0</v>
      </c>
      <c r="AC9" s="241">
        <f t="shared" si="1"/>
        <v>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343" t="s">
        <v>26</v>
      </c>
      <c r="L10" s="344"/>
      <c r="M10" s="121">
        <f ca="1">YEAR(NOW())-40</f>
        <v>1980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si="0"/>
        <v>0</v>
      </c>
      <c r="AC10" s="241">
        <f t="shared" si="1"/>
        <v>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343" t="s">
        <v>27</v>
      </c>
      <c r="L11" s="344"/>
      <c r="M11" s="121">
        <f ca="1">YEAR(NOW())-45</f>
        <v>1975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si="0"/>
        <v>0</v>
      </c>
      <c r="AC11" s="241">
        <f t="shared" si="1"/>
        <v>0</v>
      </c>
    </row>
    <row r="12" spans="2:29" ht="17.100000000000001" customHeight="1" x14ac:dyDescent="0.15">
      <c r="B12" s="71"/>
      <c r="C12" s="127" t="s">
        <v>21</v>
      </c>
      <c r="D12" s="126"/>
      <c r="E12" s="126"/>
      <c r="F12" s="126"/>
      <c r="G12" s="128"/>
      <c r="H12" s="129"/>
      <c r="I12" s="155" t="s">
        <v>127</v>
      </c>
      <c r="J12" s="95" t="s">
        <v>59</v>
      </c>
      <c r="K12" s="343" t="s">
        <v>28</v>
      </c>
      <c r="L12" s="344"/>
      <c r="M12" s="121">
        <f ca="1">YEAR(NOW())-50</f>
        <v>1970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si="0"/>
        <v>0</v>
      </c>
      <c r="AC12" s="241">
        <f t="shared" si="1"/>
        <v>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343" t="s">
        <v>29</v>
      </c>
      <c r="L13" s="344"/>
      <c r="M13" s="121">
        <f ca="1">YEAR(NOW())-55</f>
        <v>1965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si="0"/>
        <v>0</v>
      </c>
      <c r="AC13" s="241">
        <f t="shared" si="1"/>
        <v>0</v>
      </c>
    </row>
    <row r="14" spans="2:29" ht="17.100000000000001" customHeight="1" x14ac:dyDescent="0.15">
      <c r="B14" s="71"/>
      <c r="C14" s="345"/>
      <c r="D14" s="345"/>
      <c r="E14" s="345"/>
      <c r="F14" s="345"/>
      <c r="G14" s="53"/>
      <c r="H14" s="45"/>
      <c r="I14" s="155" t="s">
        <v>129</v>
      </c>
      <c r="J14" s="95" t="s">
        <v>8</v>
      </c>
      <c r="K14" s="343" t="s">
        <v>30</v>
      </c>
      <c r="L14" s="344"/>
      <c r="M14" s="121">
        <f ca="1">YEAR(NOW())-60</f>
        <v>1960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si="0"/>
        <v>0</v>
      </c>
      <c r="AC14" s="241">
        <f t="shared" si="1"/>
        <v>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343" t="s">
        <v>31</v>
      </c>
      <c r="L15" s="344"/>
      <c r="M15" s="121">
        <f ca="1">YEAR(NOW())-65</f>
        <v>1955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si="0"/>
        <v>0</v>
      </c>
      <c r="AC15" s="241">
        <f t="shared" si="1"/>
        <v>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358" t="s">
        <v>32</v>
      </c>
      <c r="L16" s="359"/>
      <c r="M16" s="122">
        <f ca="1">YEAR(NOW())-70</f>
        <v>1950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si="0"/>
        <v>0</v>
      </c>
      <c r="AC16" s="242">
        <f t="shared" si="1"/>
        <v>0</v>
      </c>
    </row>
    <row r="17" spans="2:29" ht="17.100000000000001" customHeight="1" x14ac:dyDescent="0.15">
      <c r="B17" s="71"/>
      <c r="C17" s="346" t="s">
        <v>22</v>
      </c>
      <c r="D17" s="346"/>
      <c r="E17" s="346"/>
      <c r="F17" s="346"/>
      <c r="G17" s="130"/>
      <c r="H17" s="138"/>
      <c r="I17" s="155" t="s">
        <v>132</v>
      </c>
      <c r="J17" s="93" t="s">
        <v>62</v>
      </c>
      <c r="K17" s="341" t="s">
        <v>33</v>
      </c>
      <c r="L17" s="342"/>
      <c r="M17" s="119">
        <f ca="1">YEAR(NOW())-18</f>
        <v>2002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si="0"/>
        <v>0</v>
      </c>
      <c r="AC17" s="239">
        <f t="shared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343" t="s">
        <v>24</v>
      </c>
      <c r="L18" s="344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si="0"/>
        <v>0</v>
      </c>
      <c r="AC18" s="241">
        <f t="shared" si="1"/>
        <v>0</v>
      </c>
    </row>
    <row r="19" spans="2:29" ht="17.100000000000001" customHeight="1" x14ac:dyDescent="0.15">
      <c r="B19" s="71"/>
      <c r="C19" s="345"/>
      <c r="D19" s="345"/>
      <c r="E19" s="345"/>
      <c r="F19" s="345"/>
      <c r="G19" s="53"/>
      <c r="H19" s="45"/>
      <c r="I19" s="155" t="s">
        <v>134</v>
      </c>
      <c r="J19" s="95" t="s">
        <v>67</v>
      </c>
      <c r="K19" s="343" t="s">
        <v>81</v>
      </c>
      <c r="L19" s="344"/>
      <c r="M19" s="121">
        <f ca="1">YEAR(NOW())-35</f>
        <v>1985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si="0"/>
        <v>0</v>
      </c>
      <c r="AC19" s="241">
        <f t="shared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343" t="s">
        <v>34</v>
      </c>
      <c r="L20" s="344"/>
      <c r="M20" s="121">
        <f ca="1">YEAR(NOW())-40</f>
        <v>1980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si="0"/>
        <v>0</v>
      </c>
      <c r="AC20" s="241">
        <f t="shared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343" t="s">
        <v>35</v>
      </c>
      <c r="L21" s="344"/>
      <c r="M21" s="121">
        <f ca="1">YEAR(NOW())-45</f>
        <v>1975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si="0"/>
        <v>0</v>
      </c>
      <c r="AC21" s="241">
        <f t="shared" si="1"/>
        <v>0</v>
      </c>
    </row>
    <row r="22" spans="2:29" ht="17.100000000000001" customHeight="1" x14ac:dyDescent="0.15">
      <c r="B22" s="71"/>
      <c r="C22" s="127" t="s">
        <v>6</v>
      </c>
      <c r="D22" s="16"/>
      <c r="E22" s="347"/>
      <c r="F22" s="347"/>
      <c r="G22" s="53"/>
      <c r="H22" s="45"/>
      <c r="I22" s="155" t="s">
        <v>137</v>
      </c>
      <c r="J22" s="95" t="s">
        <v>70</v>
      </c>
      <c r="K22" s="343" t="s">
        <v>36</v>
      </c>
      <c r="L22" s="344"/>
      <c r="M22" s="121">
        <f ca="1">YEAR(NOW())-50</f>
        <v>1970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si="0"/>
        <v>0</v>
      </c>
      <c r="AC22" s="241">
        <f t="shared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343" t="s">
        <v>37</v>
      </c>
      <c r="L23" s="344"/>
      <c r="M23" s="121">
        <f ca="1">YEAR(NOW())-55</f>
        <v>1965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si="0"/>
        <v>0</v>
      </c>
      <c r="AC23" s="241">
        <f t="shared" si="1"/>
        <v>0</v>
      </c>
    </row>
    <row r="24" spans="2:29" ht="17.100000000000001" customHeight="1" x14ac:dyDescent="0.15">
      <c r="B24" s="71"/>
      <c r="C24" s="127" t="s">
        <v>51</v>
      </c>
      <c r="D24" s="126"/>
      <c r="E24" s="348"/>
      <c r="F24" s="348"/>
      <c r="G24" s="128"/>
      <c r="H24" s="129"/>
      <c r="I24" s="155" t="s">
        <v>139</v>
      </c>
      <c r="J24" s="95" t="s">
        <v>72</v>
      </c>
      <c r="K24" s="343" t="s">
        <v>38</v>
      </c>
      <c r="L24" s="344"/>
      <c r="M24" s="121">
        <f ca="1">YEAR(NOW())-60</f>
        <v>1960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si="0"/>
        <v>0</v>
      </c>
      <c r="AC24" s="241">
        <f t="shared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343" t="s">
        <v>39</v>
      </c>
      <c r="L25" s="344"/>
      <c r="M25" s="121">
        <f ca="1">YEAR(NOW())-65</f>
        <v>1955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si="0"/>
        <v>0</v>
      </c>
      <c r="AC25" s="241">
        <f t="shared" si="1"/>
        <v>0</v>
      </c>
    </row>
    <row r="26" spans="2:29" ht="17.100000000000001" customHeight="1" thickBot="1" x14ac:dyDescent="0.2">
      <c r="B26" s="71"/>
      <c r="C26" s="127" t="s">
        <v>97</v>
      </c>
      <c r="D26" s="126"/>
      <c r="E26" s="126" t="s">
        <v>98</v>
      </c>
      <c r="F26" s="141"/>
      <c r="G26" s="128"/>
      <c r="H26" s="129"/>
      <c r="I26" s="155" t="s">
        <v>141</v>
      </c>
      <c r="J26" s="96" t="s">
        <v>74</v>
      </c>
      <c r="K26" s="358" t="s">
        <v>40</v>
      </c>
      <c r="L26" s="359"/>
      <c r="M26" s="122">
        <f ca="1">YEAR(NOW())-70</f>
        <v>1950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si="0"/>
        <v>0</v>
      </c>
      <c r="AC26" s="242">
        <f t="shared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0">
        <v>1000</v>
      </c>
      <c r="AB27" s="245">
        <f t="shared" si="0"/>
        <v>0</v>
      </c>
      <c r="AC27" s="239">
        <f t="shared" si="1"/>
        <v>0</v>
      </c>
    </row>
    <row r="28" spans="2:29" ht="17.100000000000001" customHeight="1" thickBot="1" x14ac:dyDescent="0.2">
      <c r="B28" s="71"/>
      <c r="C28" s="127"/>
      <c r="D28" s="126"/>
      <c r="E28" s="312"/>
      <c r="F28" s="312"/>
      <c r="G28" s="313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3">
        <v>1000</v>
      </c>
      <c r="AB28" s="248">
        <f t="shared" si="0"/>
        <v>0</v>
      </c>
      <c r="AC28" s="242">
        <f t="shared" si="1"/>
        <v>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0">
        <v>1000</v>
      </c>
      <c r="AB29" s="245">
        <f t="shared" si="0"/>
        <v>0</v>
      </c>
      <c r="AC29" s="239">
        <f t="shared" si="1"/>
        <v>0</v>
      </c>
    </row>
    <row r="30" spans="2:29" ht="17.100000000000001" customHeight="1" thickBot="1" x14ac:dyDescent="0.2">
      <c r="B30" s="71"/>
      <c r="C30" s="127" t="s">
        <v>53</v>
      </c>
      <c r="D30" s="126"/>
      <c r="E30" s="338"/>
      <c r="F30" s="338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3">
        <v>1000</v>
      </c>
      <c r="AB30" s="248">
        <f t="shared" si="0"/>
        <v>0</v>
      </c>
      <c r="AC30" s="242">
        <f t="shared" si="1"/>
        <v>0</v>
      </c>
    </row>
    <row r="31" spans="2:29" ht="17.100000000000001" customHeight="1" x14ac:dyDescent="0.15">
      <c r="B31" s="71"/>
      <c r="C31" s="127"/>
      <c r="D31" s="126"/>
      <c r="E31" s="126"/>
      <c r="F31" s="126"/>
      <c r="G31" s="136"/>
      <c r="H31" s="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1">
        <v>1000</v>
      </c>
      <c r="AB31" s="246">
        <f t="shared" si="0"/>
        <v>0</v>
      </c>
      <c r="AC31" s="240">
        <f t="shared" si="1"/>
        <v>0</v>
      </c>
    </row>
    <row r="32" spans="2:29" ht="17.100000000000001" customHeight="1" thickBot="1" x14ac:dyDescent="0.2">
      <c r="B32" s="71"/>
      <c r="C32" s="127" t="s">
        <v>54</v>
      </c>
      <c r="D32" s="126"/>
      <c r="E32" s="312"/>
      <c r="F32" s="312"/>
      <c r="G32" s="128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405">
        <v>1000</v>
      </c>
      <c r="AB32" s="249">
        <f t="shared" si="0"/>
        <v>0</v>
      </c>
      <c r="AC32" s="242">
        <f t="shared" si="1"/>
        <v>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5"/>
      <c r="J33" s="331" t="s">
        <v>13</v>
      </c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3"/>
      <c r="AB33" s="237">
        <f>SUM(AB7:AB32)</f>
        <v>0</v>
      </c>
      <c r="AC33" s="244">
        <f>SUM(AC7:AC32)</f>
        <v>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40"/>
      <c r="AB35" s="19"/>
    </row>
    <row r="36" spans="2:30" ht="20.100000000000001" customHeight="1" x14ac:dyDescent="0.15">
      <c r="B36" s="300" t="s">
        <v>2</v>
      </c>
      <c r="C36" s="302" t="s">
        <v>82</v>
      </c>
      <c r="D36" s="145" t="s">
        <v>91</v>
      </c>
      <c r="E36" s="279" t="s">
        <v>92</v>
      </c>
      <c r="F36" s="258" t="s">
        <v>91</v>
      </c>
      <c r="G36" s="279" t="s">
        <v>92</v>
      </c>
      <c r="H36" s="147" t="s">
        <v>93</v>
      </c>
      <c r="I36" s="147"/>
      <c r="J36" s="319" t="s">
        <v>99</v>
      </c>
      <c r="K36" s="319"/>
      <c r="L36" s="319"/>
      <c r="M36" s="318" t="s">
        <v>156</v>
      </c>
      <c r="N36" s="337"/>
      <c r="O36" s="307" t="s">
        <v>106</v>
      </c>
      <c r="P36" s="309" t="s">
        <v>116</v>
      </c>
      <c r="Q36" s="310"/>
      <c r="R36" s="310"/>
      <c r="S36" s="310"/>
      <c r="T36" s="310"/>
      <c r="U36" s="310"/>
      <c r="V36" s="310"/>
      <c r="W36" s="310"/>
      <c r="X36" s="311"/>
      <c r="Y36" s="201" t="s">
        <v>149</v>
      </c>
      <c r="Z36" s="307" t="s">
        <v>148</v>
      </c>
      <c r="AA36" s="367" t="s">
        <v>171</v>
      </c>
      <c r="AB36" s="319" t="s">
        <v>103</v>
      </c>
      <c r="AC36" s="320"/>
    </row>
    <row r="37" spans="2:30" ht="30" customHeight="1" thickBot="1" x14ac:dyDescent="0.2">
      <c r="B37" s="301"/>
      <c r="C37" s="303"/>
      <c r="D37" s="364" t="s">
        <v>154</v>
      </c>
      <c r="E37" s="365"/>
      <c r="F37" s="364" t="s">
        <v>155</v>
      </c>
      <c r="G37" s="366"/>
      <c r="H37" s="280" t="s">
        <v>94</v>
      </c>
      <c r="I37" s="280"/>
      <c r="J37" s="281" t="s">
        <v>100</v>
      </c>
      <c r="K37" s="282" t="s">
        <v>101</v>
      </c>
      <c r="L37" s="283" t="s">
        <v>102</v>
      </c>
      <c r="M37" s="364" t="s">
        <v>94</v>
      </c>
      <c r="N37" s="366"/>
      <c r="O37" s="308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202" t="s">
        <v>116</v>
      </c>
      <c r="Z37" s="308"/>
      <c r="AA37" s="368"/>
      <c r="AB37" s="369" t="s">
        <v>172</v>
      </c>
      <c r="AC37" s="370"/>
    </row>
    <row r="38" spans="2:30" ht="24.95" customHeight="1" x14ac:dyDescent="0.15">
      <c r="B38" s="231" t="str">
        <f>IF(H38="","",Z38)</f>
        <v/>
      </c>
      <c r="C38" s="26">
        <v>1</v>
      </c>
      <c r="D38" s="216"/>
      <c r="E38" s="204"/>
      <c r="F38" s="205"/>
      <c r="G38" s="290"/>
      <c r="H38" s="218"/>
      <c r="I38" s="218"/>
      <c r="J38" s="219"/>
      <c r="K38" s="206"/>
      <c r="L38" s="207"/>
      <c r="M38" s="329"/>
      <c r="N38" s="330"/>
      <c r="O38" s="198" t="str">
        <f ca="1">IF(J38="","",YEAR(NOW())-J38)</f>
        <v/>
      </c>
      <c r="P38" s="198" t="str">
        <f>IF(J38="","",(IF($M38="",IF($O38&lt;35,19,""),M38)))</f>
        <v/>
      </c>
      <c r="Q38" s="198" t="str">
        <f>IF(J38="","",IF($M38="",IF(AND($O38&gt;=35,$O38&lt;40),35,""),""))</f>
        <v/>
      </c>
      <c r="R38" s="198" t="str">
        <f>IF(J38="","",IF($M38="",IF(AND($O38&gt;=40,$O38&lt;45),40,""),""))</f>
        <v/>
      </c>
      <c r="S38" s="198" t="str">
        <f>IF(J38="","",IF($M38="",IF(AND($O38&gt;=45,$O38&lt;50),45,""),""))</f>
        <v/>
      </c>
      <c r="T38" s="198" t="str">
        <f>IF(J38="","",IF($M38="",IF(AND($O38&gt;=50,$O38&lt;55),50,""),""))</f>
        <v/>
      </c>
      <c r="U38" s="198" t="str">
        <f>IF(J38="","",IF($M38="",IF(AND($O38&gt;=55,$O38&lt;60),55,""),""))</f>
        <v/>
      </c>
      <c r="V38" s="198" t="str">
        <f>IF(J38="","",IF($M38="",IF(AND($O38&gt;=60,$O38&lt;65),60,""),""))</f>
        <v/>
      </c>
      <c r="W38" s="198" t="str">
        <f>IF(J38="","",IF($M38="",IF(AND($O38&gt;=65,$O38&lt;70),65,""),""))</f>
        <v/>
      </c>
      <c r="X38" s="198" t="str">
        <f>IF(J38="","",IF($M38="",IF($O38&gt;=70,70,""),""))</f>
        <v/>
      </c>
      <c r="Y38" s="198" t="str">
        <f>IF(H38="","",IF(P38="",CONCATENATE(H38,SUM(P38:X38)),CONCATENATE(H38,P38)))</f>
        <v/>
      </c>
      <c r="Z38" s="198" t="str">
        <f>IF(Y38="","",VLOOKUP(Y38,$I$7:$J$32,2,FALSE))</f>
        <v/>
      </c>
      <c r="AA38" s="276"/>
      <c r="AB38" s="325"/>
      <c r="AC38" s="326"/>
    </row>
    <row r="39" spans="2:30" ht="24.95" customHeight="1" x14ac:dyDescent="0.15">
      <c r="B39" s="232" t="str">
        <f t="shared" ref="B39:B57" si="2">IF(H39="","",Z39)</f>
        <v/>
      </c>
      <c r="C39" s="32">
        <v>2</v>
      </c>
      <c r="D39" s="220"/>
      <c r="E39" s="208"/>
      <c r="F39" s="209"/>
      <c r="G39" s="291"/>
      <c r="H39" s="222"/>
      <c r="I39" s="222"/>
      <c r="J39" s="223"/>
      <c r="K39" s="210"/>
      <c r="L39" s="211"/>
      <c r="M39" s="314"/>
      <c r="N39" s="315"/>
      <c r="O39" s="199" t="str">
        <f t="shared" ref="O39:O57" ca="1" si="3">IF(J39="","",YEAR(NOW())-J39)</f>
        <v/>
      </c>
      <c r="P39" s="199" t="str">
        <f t="shared" ref="P39:P57" si="4">IF(J39="","",(IF($M39="",IF($O39&lt;35,19,""),M39)))</f>
        <v/>
      </c>
      <c r="Q39" s="199" t="str">
        <f t="shared" ref="Q39:Q57" si="5">IF(J39="","",IF($M39="",IF(AND($O39&gt;=35,$O39&lt;40),35,""),""))</f>
        <v/>
      </c>
      <c r="R39" s="199" t="str">
        <f t="shared" ref="R39:R57" si="6">IF(J39="","",IF($M39="",IF(AND($O39&gt;=40,$O39&lt;45),40,""),""))</f>
        <v/>
      </c>
      <c r="S39" s="199" t="str">
        <f t="shared" ref="S39:S57" si="7">IF(J39="","",IF($M39="",IF(AND($O39&gt;=45,$O39&lt;50),45,""),""))</f>
        <v/>
      </c>
      <c r="T39" s="199" t="str">
        <f t="shared" ref="T39:T57" si="8">IF(J39="","",IF($M39="",IF(AND($O39&gt;=50,$O39&lt;55),50,""),""))</f>
        <v/>
      </c>
      <c r="U39" s="199" t="str">
        <f t="shared" ref="U39:U57" si="9">IF(J39="","",IF($M39="",IF(AND($O39&gt;=55,$O39&lt;60),55,""),""))</f>
        <v/>
      </c>
      <c r="V39" s="199" t="str">
        <f t="shared" ref="V39:V57" si="10">IF(J39="","",IF($M39="",IF(AND($O39&gt;=60,$O39&lt;65),60,""),""))</f>
        <v/>
      </c>
      <c r="W39" s="199" t="str">
        <f t="shared" ref="W39:W57" si="11">IF(J39="","",IF($M39="",IF(AND($O39&gt;=65,$O39&lt;70),65,""),""))</f>
        <v/>
      </c>
      <c r="X39" s="199" t="str">
        <f t="shared" ref="X39:X57" si="12">IF(J39="","",IF($M39="",IF($O39&gt;=70,70,""),""))</f>
        <v/>
      </c>
      <c r="Y39" s="199" t="str">
        <f t="shared" ref="Y39:Y57" si="13">IF(H39="","",IF(P39="",CONCATENATE(H39,SUM(P39:X39)),CONCATENATE(H39,P39)))</f>
        <v/>
      </c>
      <c r="Z39" s="199" t="str">
        <f>IF(Y39="","",VLOOKUP(Y39,$I$7:$J$32,2,FALSE))</f>
        <v/>
      </c>
      <c r="AA39" s="277"/>
      <c r="AB39" s="295"/>
      <c r="AC39" s="296"/>
    </row>
    <row r="40" spans="2:30" ht="24.95" customHeight="1" x14ac:dyDescent="0.15">
      <c r="B40" s="232" t="str">
        <f t="shared" si="2"/>
        <v/>
      </c>
      <c r="C40" s="32">
        <v>3</v>
      </c>
      <c r="D40" s="220"/>
      <c r="E40" s="208"/>
      <c r="F40" s="209"/>
      <c r="G40" s="291"/>
      <c r="H40" s="222"/>
      <c r="I40" s="222"/>
      <c r="J40" s="223"/>
      <c r="K40" s="210"/>
      <c r="L40" s="211"/>
      <c r="M40" s="314"/>
      <c r="N40" s="315"/>
      <c r="O40" s="199" t="str">
        <f t="shared" ca="1" si="3"/>
        <v/>
      </c>
      <c r="P40" s="199" t="str">
        <f t="shared" si="4"/>
        <v/>
      </c>
      <c r="Q40" s="199" t="str">
        <f t="shared" si="5"/>
        <v/>
      </c>
      <c r="R40" s="199" t="str">
        <f t="shared" si="6"/>
        <v/>
      </c>
      <c r="S40" s="199" t="str">
        <f t="shared" si="7"/>
        <v/>
      </c>
      <c r="T40" s="199" t="str">
        <f t="shared" si="8"/>
        <v/>
      </c>
      <c r="U40" s="199" t="str">
        <f t="shared" si="9"/>
        <v/>
      </c>
      <c r="V40" s="199" t="str">
        <f t="shared" si="10"/>
        <v/>
      </c>
      <c r="W40" s="199" t="str">
        <f t="shared" si="11"/>
        <v/>
      </c>
      <c r="X40" s="199" t="str">
        <f t="shared" si="12"/>
        <v/>
      </c>
      <c r="Y40" s="199" t="str">
        <f t="shared" si="13"/>
        <v/>
      </c>
      <c r="Z40" s="199" t="str">
        <f>IF(Y40="","",VLOOKUP(Y40,$I$7:$J$32,2,FALSE))</f>
        <v/>
      </c>
      <c r="AA40" s="277"/>
      <c r="AB40" s="295"/>
      <c r="AC40" s="296"/>
    </row>
    <row r="41" spans="2:30" ht="24.95" customHeight="1" x14ac:dyDescent="0.15">
      <c r="B41" s="232" t="str">
        <f t="shared" si="2"/>
        <v/>
      </c>
      <c r="C41" s="32">
        <v>4</v>
      </c>
      <c r="D41" s="220"/>
      <c r="E41" s="208"/>
      <c r="F41" s="209"/>
      <c r="G41" s="291"/>
      <c r="H41" s="222"/>
      <c r="I41" s="222"/>
      <c r="J41" s="223"/>
      <c r="K41" s="210"/>
      <c r="L41" s="211"/>
      <c r="M41" s="314"/>
      <c r="N41" s="315"/>
      <c r="O41" s="199" t="str">
        <f t="shared" ca="1" si="3"/>
        <v/>
      </c>
      <c r="P41" s="199" t="str">
        <f t="shared" si="4"/>
        <v/>
      </c>
      <c r="Q41" s="199" t="str">
        <f t="shared" si="5"/>
        <v/>
      </c>
      <c r="R41" s="199" t="str">
        <f t="shared" si="6"/>
        <v/>
      </c>
      <c r="S41" s="199" t="str">
        <f t="shared" si="7"/>
        <v/>
      </c>
      <c r="T41" s="199" t="str">
        <f t="shared" si="8"/>
        <v/>
      </c>
      <c r="U41" s="199" t="str">
        <f t="shared" si="9"/>
        <v/>
      </c>
      <c r="V41" s="199" t="str">
        <f t="shared" si="10"/>
        <v/>
      </c>
      <c r="W41" s="199" t="str">
        <f t="shared" si="11"/>
        <v/>
      </c>
      <c r="X41" s="199" t="str">
        <f t="shared" si="12"/>
        <v/>
      </c>
      <c r="Y41" s="199" t="str">
        <f t="shared" si="13"/>
        <v/>
      </c>
      <c r="Z41" s="199" t="str">
        <f>IF(Y41="","",VLOOKUP(Y41,$I$7:$J$32,2,FALSE))</f>
        <v/>
      </c>
      <c r="AA41" s="277"/>
      <c r="AB41" s="295"/>
      <c r="AC41" s="296"/>
    </row>
    <row r="42" spans="2:30" ht="24.95" customHeight="1" x14ac:dyDescent="0.15">
      <c r="B42" s="232" t="str">
        <f t="shared" si="2"/>
        <v/>
      </c>
      <c r="C42" s="32">
        <v>5</v>
      </c>
      <c r="D42" s="220"/>
      <c r="E42" s="208"/>
      <c r="F42" s="209"/>
      <c r="G42" s="291"/>
      <c r="H42" s="222"/>
      <c r="I42" s="222"/>
      <c r="J42" s="223"/>
      <c r="K42" s="210"/>
      <c r="L42" s="211"/>
      <c r="M42" s="314"/>
      <c r="N42" s="315"/>
      <c r="O42" s="199" t="str">
        <f t="shared" ca="1" si="3"/>
        <v/>
      </c>
      <c r="P42" s="199" t="str">
        <f t="shared" si="4"/>
        <v/>
      </c>
      <c r="Q42" s="199" t="str">
        <f t="shared" si="5"/>
        <v/>
      </c>
      <c r="R42" s="199" t="str">
        <f t="shared" si="6"/>
        <v/>
      </c>
      <c r="S42" s="199" t="str">
        <f t="shared" si="7"/>
        <v/>
      </c>
      <c r="T42" s="199" t="str">
        <f t="shared" si="8"/>
        <v/>
      </c>
      <c r="U42" s="199" t="str">
        <f t="shared" si="9"/>
        <v/>
      </c>
      <c r="V42" s="199" t="str">
        <f t="shared" si="10"/>
        <v/>
      </c>
      <c r="W42" s="199" t="str">
        <f t="shared" si="11"/>
        <v/>
      </c>
      <c r="X42" s="199" t="str">
        <f t="shared" si="12"/>
        <v/>
      </c>
      <c r="Y42" s="199" t="str">
        <f t="shared" si="13"/>
        <v/>
      </c>
      <c r="Z42" s="199" t="str">
        <f>IF(Y42="","",VLOOKUP(Y42,$I$7:$J$32,2,FALSE))</f>
        <v/>
      </c>
      <c r="AA42" s="277"/>
      <c r="AB42" s="295"/>
      <c r="AC42" s="296"/>
    </row>
    <row r="43" spans="2:30" ht="24.95" customHeight="1" x14ac:dyDescent="0.15">
      <c r="B43" s="232" t="str">
        <f t="shared" si="2"/>
        <v/>
      </c>
      <c r="C43" s="32">
        <v>6</v>
      </c>
      <c r="D43" s="220"/>
      <c r="E43" s="208"/>
      <c r="F43" s="209"/>
      <c r="G43" s="292"/>
      <c r="H43" s="222"/>
      <c r="I43" s="225"/>
      <c r="J43" s="223"/>
      <c r="K43" s="210"/>
      <c r="L43" s="211"/>
      <c r="M43" s="314"/>
      <c r="N43" s="315"/>
      <c r="O43" s="199" t="str">
        <f t="shared" ca="1" si="3"/>
        <v/>
      </c>
      <c r="P43" s="199" t="str">
        <f t="shared" si="4"/>
        <v/>
      </c>
      <c r="Q43" s="199" t="str">
        <f t="shared" si="5"/>
        <v/>
      </c>
      <c r="R43" s="199" t="str">
        <f t="shared" si="6"/>
        <v/>
      </c>
      <c r="S43" s="199" t="str">
        <f t="shared" si="7"/>
        <v/>
      </c>
      <c r="T43" s="199" t="str">
        <f t="shared" si="8"/>
        <v/>
      </c>
      <c r="U43" s="199" t="str">
        <f t="shared" si="9"/>
        <v/>
      </c>
      <c r="V43" s="199" t="str">
        <f t="shared" si="10"/>
        <v/>
      </c>
      <c r="W43" s="199" t="str">
        <f t="shared" si="11"/>
        <v/>
      </c>
      <c r="X43" s="199" t="str">
        <f t="shared" si="12"/>
        <v/>
      </c>
      <c r="Y43" s="199" t="str">
        <f t="shared" si="13"/>
        <v/>
      </c>
      <c r="Z43" s="199" t="str">
        <f t="shared" ref="Z43:Z57" si="14">IF(Y43="","",VLOOKUP(Y43,$I$7:$J$32,2,FALSE))</f>
        <v/>
      </c>
      <c r="AA43" s="277"/>
      <c r="AB43" s="295"/>
      <c r="AC43" s="296"/>
    </row>
    <row r="44" spans="2:30" ht="24.95" customHeight="1" x14ac:dyDescent="0.15">
      <c r="B44" s="232" t="str">
        <f t="shared" si="2"/>
        <v/>
      </c>
      <c r="C44" s="32">
        <v>7</v>
      </c>
      <c r="D44" s="220"/>
      <c r="E44" s="208"/>
      <c r="F44" s="209"/>
      <c r="G44" s="292"/>
      <c r="H44" s="222"/>
      <c r="I44" s="225"/>
      <c r="J44" s="223"/>
      <c r="K44" s="210"/>
      <c r="L44" s="211"/>
      <c r="M44" s="314"/>
      <c r="N44" s="315"/>
      <c r="O44" s="199" t="str">
        <f t="shared" ca="1" si="3"/>
        <v/>
      </c>
      <c r="P44" s="199" t="str">
        <f t="shared" si="4"/>
        <v/>
      </c>
      <c r="Q44" s="199" t="str">
        <f t="shared" si="5"/>
        <v/>
      </c>
      <c r="R44" s="199" t="str">
        <f t="shared" si="6"/>
        <v/>
      </c>
      <c r="S44" s="199" t="str">
        <f t="shared" si="7"/>
        <v/>
      </c>
      <c r="T44" s="199" t="str">
        <f t="shared" si="8"/>
        <v/>
      </c>
      <c r="U44" s="199" t="str">
        <f t="shared" si="9"/>
        <v/>
      </c>
      <c r="V44" s="199" t="str">
        <f t="shared" si="10"/>
        <v/>
      </c>
      <c r="W44" s="199" t="str">
        <f t="shared" si="11"/>
        <v/>
      </c>
      <c r="X44" s="199" t="str">
        <f t="shared" si="12"/>
        <v/>
      </c>
      <c r="Y44" s="199" t="str">
        <f t="shared" si="13"/>
        <v/>
      </c>
      <c r="Z44" s="199" t="str">
        <f t="shared" si="14"/>
        <v/>
      </c>
      <c r="AA44" s="277"/>
      <c r="AB44" s="295"/>
      <c r="AC44" s="296"/>
      <c r="AD44" s="30"/>
    </row>
    <row r="45" spans="2:30" ht="24.95" customHeight="1" x14ac:dyDescent="0.15">
      <c r="B45" s="232" t="str">
        <f t="shared" si="2"/>
        <v/>
      </c>
      <c r="C45" s="32">
        <v>8</v>
      </c>
      <c r="D45" s="220"/>
      <c r="E45" s="208"/>
      <c r="F45" s="209"/>
      <c r="G45" s="292"/>
      <c r="H45" s="222"/>
      <c r="I45" s="225"/>
      <c r="J45" s="223"/>
      <c r="K45" s="210"/>
      <c r="L45" s="211"/>
      <c r="M45" s="314"/>
      <c r="N45" s="315"/>
      <c r="O45" s="199" t="str">
        <f t="shared" ca="1" si="3"/>
        <v/>
      </c>
      <c r="P45" s="199" t="str">
        <f t="shared" si="4"/>
        <v/>
      </c>
      <c r="Q45" s="199" t="str">
        <f t="shared" si="5"/>
        <v/>
      </c>
      <c r="R45" s="199" t="str">
        <f t="shared" si="6"/>
        <v/>
      </c>
      <c r="S45" s="199" t="str">
        <f t="shared" si="7"/>
        <v/>
      </c>
      <c r="T45" s="199" t="str">
        <f t="shared" si="8"/>
        <v/>
      </c>
      <c r="U45" s="199" t="str">
        <f t="shared" si="9"/>
        <v/>
      </c>
      <c r="V45" s="199" t="str">
        <f t="shared" si="10"/>
        <v/>
      </c>
      <c r="W45" s="199" t="str">
        <f t="shared" si="11"/>
        <v/>
      </c>
      <c r="X45" s="199" t="str">
        <f t="shared" si="12"/>
        <v/>
      </c>
      <c r="Y45" s="199" t="str">
        <f t="shared" si="13"/>
        <v/>
      </c>
      <c r="Z45" s="199" t="str">
        <f t="shared" si="14"/>
        <v/>
      </c>
      <c r="AA45" s="277"/>
      <c r="AB45" s="295"/>
      <c r="AC45" s="296"/>
    </row>
    <row r="46" spans="2:30" ht="24.95" customHeight="1" x14ac:dyDescent="0.15">
      <c r="B46" s="232" t="str">
        <f t="shared" si="2"/>
        <v/>
      </c>
      <c r="C46" s="32">
        <v>9</v>
      </c>
      <c r="D46" s="220"/>
      <c r="E46" s="208"/>
      <c r="F46" s="209"/>
      <c r="G46" s="291"/>
      <c r="H46" s="222"/>
      <c r="I46" s="222"/>
      <c r="J46" s="223"/>
      <c r="K46" s="210"/>
      <c r="L46" s="211"/>
      <c r="M46" s="314"/>
      <c r="N46" s="315"/>
      <c r="O46" s="199" t="str">
        <f t="shared" ca="1" si="3"/>
        <v/>
      </c>
      <c r="P46" s="199" t="str">
        <f t="shared" si="4"/>
        <v/>
      </c>
      <c r="Q46" s="199" t="str">
        <f t="shared" si="5"/>
        <v/>
      </c>
      <c r="R46" s="199" t="str">
        <f t="shared" si="6"/>
        <v/>
      </c>
      <c r="S46" s="199" t="str">
        <f t="shared" si="7"/>
        <v/>
      </c>
      <c r="T46" s="199" t="str">
        <f t="shared" si="8"/>
        <v/>
      </c>
      <c r="U46" s="199" t="str">
        <f t="shared" si="9"/>
        <v/>
      </c>
      <c r="V46" s="199" t="str">
        <f t="shared" si="10"/>
        <v/>
      </c>
      <c r="W46" s="199" t="str">
        <f t="shared" si="11"/>
        <v/>
      </c>
      <c r="X46" s="199" t="str">
        <f t="shared" si="12"/>
        <v/>
      </c>
      <c r="Y46" s="199" t="str">
        <f t="shared" si="13"/>
        <v/>
      </c>
      <c r="Z46" s="199" t="str">
        <f t="shared" si="14"/>
        <v/>
      </c>
      <c r="AA46" s="277"/>
      <c r="AB46" s="295"/>
      <c r="AC46" s="296"/>
    </row>
    <row r="47" spans="2:30" ht="24.95" customHeight="1" x14ac:dyDescent="0.15">
      <c r="B47" s="232" t="str">
        <f t="shared" si="2"/>
        <v/>
      </c>
      <c r="C47" s="32">
        <v>10</v>
      </c>
      <c r="D47" s="220"/>
      <c r="E47" s="208"/>
      <c r="F47" s="209"/>
      <c r="G47" s="292"/>
      <c r="H47" s="225"/>
      <c r="I47" s="225"/>
      <c r="J47" s="223"/>
      <c r="K47" s="210"/>
      <c r="L47" s="211"/>
      <c r="M47" s="314"/>
      <c r="N47" s="315"/>
      <c r="O47" s="199" t="str">
        <f t="shared" ca="1" si="3"/>
        <v/>
      </c>
      <c r="P47" s="199" t="str">
        <f t="shared" si="4"/>
        <v/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/>
      </c>
      <c r="Z47" s="199" t="str">
        <f t="shared" si="14"/>
        <v/>
      </c>
      <c r="AA47" s="277"/>
      <c r="AB47" s="295"/>
      <c r="AC47" s="296"/>
    </row>
    <row r="48" spans="2:30" ht="24.95" customHeight="1" x14ac:dyDescent="0.15">
      <c r="B48" s="232" t="str">
        <f t="shared" si="2"/>
        <v/>
      </c>
      <c r="C48" s="32">
        <v>11</v>
      </c>
      <c r="D48" s="220"/>
      <c r="E48" s="208"/>
      <c r="F48" s="209"/>
      <c r="G48" s="291"/>
      <c r="H48" s="225"/>
      <c r="I48" s="222"/>
      <c r="J48" s="223"/>
      <c r="K48" s="210"/>
      <c r="L48" s="211"/>
      <c r="M48" s="314"/>
      <c r="N48" s="315"/>
      <c r="O48" s="199" t="str">
        <f t="shared" ca="1" si="3"/>
        <v/>
      </c>
      <c r="P48" s="199" t="str">
        <f t="shared" si="4"/>
        <v/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/>
      </c>
      <c r="Z48" s="199" t="str">
        <f t="shared" si="14"/>
        <v/>
      </c>
      <c r="AA48" s="277"/>
      <c r="AB48" s="295"/>
      <c r="AC48" s="296"/>
    </row>
    <row r="49" spans="2:29" ht="24.95" customHeight="1" x14ac:dyDescent="0.15">
      <c r="B49" s="232" t="str">
        <f t="shared" si="2"/>
        <v/>
      </c>
      <c r="C49" s="32">
        <v>12</v>
      </c>
      <c r="D49" s="220"/>
      <c r="E49" s="208"/>
      <c r="F49" s="209"/>
      <c r="G49" s="291"/>
      <c r="H49" s="225"/>
      <c r="I49" s="222"/>
      <c r="J49" s="223"/>
      <c r="K49" s="210"/>
      <c r="L49" s="211"/>
      <c r="M49" s="314"/>
      <c r="N49" s="315"/>
      <c r="O49" s="199" t="str">
        <f t="shared" ca="1" si="3"/>
        <v/>
      </c>
      <c r="P49" s="199" t="str">
        <f t="shared" si="4"/>
        <v/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/>
      </c>
      <c r="Z49" s="199" t="str">
        <f t="shared" si="14"/>
        <v/>
      </c>
      <c r="AA49" s="277"/>
      <c r="AB49" s="295"/>
      <c r="AC49" s="296"/>
    </row>
    <row r="50" spans="2:29" ht="24.95" customHeight="1" x14ac:dyDescent="0.15">
      <c r="B50" s="232" t="str">
        <f t="shared" si="2"/>
        <v/>
      </c>
      <c r="C50" s="32">
        <v>13</v>
      </c>
      <c r="D50" s="220"/>
      <c r="E50" s="208"/>
      <c r="F50" s="209"/>
      <c r="G50" s="291"/>
      <c r="H50" s="225"/>
      <c r="I50" s="222"/>
      <c r="J50" s="223"/>
      <c r="K50" s="210"/>
      <c r="L50" s="211"/>
      <c r="M50" s="314"/>
      <c r="N50" s="315"/>
      <c r="O50" s="199" t="str">
        <f t="shared" ca="1" si="3"/>
        <v/>
      </c>
      <c r="P50" s="199" t="str">
        <f t="shared" si="4"/>
        <v/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/>
      </c>
      <c r="Z50" s="199" t="str">
        <f t="shared" si="14"/>
        <v/>
      </c>
      <c r="AA50" s="277"/>
      <c r="AB50" s="295"/>
      <c r="AC50" s="296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92"/>
      <c r="H51" s="225"/>
      <c r="I51" s="225"/>
      <c r="J51" s="223"/>
      <c r="K51" s="210"/>
      <c r="L51" s="211"/>
      <c r="M51" s="314"/>
      <c r="N51" s="315"/>
      <c r="O51" s="199" t="str">
        <f t="shared" ca="1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277"/>
      <c r="AB51" s="295"/>
      <c r="AC51" s="296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92"/>
      <c r="H52" s="225"/>
      <c r="I52" s="225"/>
      <c r="J52" s="223"/>
      <c r="K52" s="210"/>
      <c r="L52" s="211"/>
      <c r="M52" s="314"/>
      <c r="N52" s="315"/>
      <c r="O52" s="199" t="str">
        <f t="shared" ca="1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277"/>
      <c r="AB52" s="295"/>
      <c r="AC52" s="296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92"/>
      <c r="H53" s="225"/>
      <c r="I53" s="225"/>
      <c r="J53" s="223"/>
      <c r="K53" s="210"/>
      <c r="L53" s="211"/>
      <c r="M53" s="314"/>
      <c r="N53" s="315"/>
      <c r="O53" s="199" t="str">
        <f t="shared" ca="1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277"/>
      <c r="AB53" s="295"/>
      <c r="AC53" s="296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92"/>
      <c r="H54" s="225"/>
      <c r="I54" s="225"/>
      <c r="J54" s="223"/>
      <c r="K54" s="210"/>
      <c r="L54" s="211"/>
      <c r="M54" s="314"/>
      <c r="N54" s="315"/>
      <c r="O54" s="199" t="str">
        <f t="shared" ca="1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277"/>
      <c r="AB54" s="295"/>
      <c r="AC54" s="296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92"/>
      <c r="H55" s="225"/>
      <c r="I55" s="225"/>
      <c r="J55" s="223"/>
      <c r="K55" s="210"/>
      <c r="L55" s="211"/>
      <c r="M55" s="314"/>
      <c r="N55" s="315"/>
      <c r="O55" s="199" t="str">
        <f t="shared" ca="1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277"/>
      <c r="AB55" s="295"/>
      <c r="AC55" s="296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92"/>
      <c r="H56" s="225"/>
      <c r="I56" s="225"/>
      <c r="J56" s="223"/>
      <c r="K56" s="210"/>
      <c r="L56" s="211"/>
      <c r="M56" s="314"/>
      <c r="N56" s="315"/>
      <c r="O56" s="199" t="str">
        <f t="shared" ca="1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277"/>
      <c r="AB56" s="295"/>
      <c r="AC56" s="296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93"/>
      <c r="H57" s="228"/>
      <c r="I57" s="228"/>
      <c r="J57" s="229"/>
      <c r="K57" s="214"/>
      <c r="L57" s="215"/>
      <c r="M57" s="316"/>
      <c r="N57" s="317"/>
      <c r="O57" s="200" t="str">
        <f t="shared" ca="1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278"/>
      <c r="AB57" s="298"/>
      <c r="AC57" s="299"/>
    </row>
    <row r="58" spans="2:29" x14ac:dyDescent="0.15">
      <c r="B58" s="243"/>
      <c r="C58" s="243"/>
      <c r="D58" s="243"/>
      <c r="E58" s="243"/>
      <c r="F58" s="243"/>
      <c r="G58" s="243"/>
      <c r="H58" s="243"/>
      <c r="I58" s="133"/>
      <c r="J58" s="243"/>
      <c r="K58" s="243"/>
      <c r="L58" s="243"/>
      <c r="M58" s="24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243"/>
      <c r="AC58" s="243"/>
    </row>
    <row r="59" spans="2:29" ht="17.100000000000001" customHeight="1" x14ac:dyDescent="0.15">
      <c r="B59" s="349" t="s">
        <v>88</v>
      </c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1"/>
    </row>
    <row r="60" spans="2:29" ht="17.100000000000001" customHeight="1" x14ac:dyDescent="0.15">
      <c r="B60" s="352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4"/>
    </row>
    <row r="61" spans="2:29" ht="17.100000000000001" customHeight="1" x14ac:dyDescent="0.15">
      <c r="B61" s="352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4"/>
    </row>
    <row r="62" spans="2:29" ht="17.100000000000001" customHeight="1" x14ac:dyDescent="0.15">
      <c r="B62" s="355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7"/>
    </row>
    <row r="63" spans="2:29" x14ac:dyDescent="0.15">
      <c r="B63" s="16"/>
      <c r="C63" s="16"/>
    </row>
  </sheetData>
  <mergeCells count="92">
    <mergeCell ref="B59:AC62"/>
    <mergeCell ref="AB36:AC36"/>
    <mergeCell ref="AB37:AC37"/>
    <mergeCell ref="AB38:AC38"/>
    <mergeCell ref="AB39:AC39"/>
    <mergeCell ref="AB40:AC40"/>
    <mergeCell ref="M53:N53"/>
    <mergeCell ref="M54:N54"/>
    <mergeCell ref="M55:N55"/>
    <mergeCell ref="AB53:AC53"/>
    <mergeCell ref="AB56:AC56"/>
    <mergeCell ref="AB57:AC57"/>
    <mergeCell ref="M47:N47"/>
    <mergeCell ref="M48:N48"/>
    <mergeCell ref="M49:N49"/>
    <mergeCell ref="AB47:AC47"/>
    <mergeCell ref="AB48:AC48"/>
    <mergeCell ref="AB49:AC49"/>
    <mergeCell ref="M56:N56"/>
    <mergeCell ref="M57:N57"/>
    <mergeCell ref="AB54:AC54"/>
    <mergeCell ref="M52:N52"/>
    <mergeCell ref="AB50:AC50"/>
    <mergeCell ref="AB51:AC51"/>
    <mergeCell ref="AB52:AC52"/>
    <mergeCell ref="AB55:AC55"/>
    <mergeCell ref="M50:N50"/>
    <mergeCell ref="M51:N51"/>
    <mergeCell ref="M46:N46"/>
    <mergeCell ref="AB44:AC44"/>
    <mergeCell ref="AB45:AC45"/>
    <mergeCell ref="AB46:AC46"/>
    <mergeCell ref="M41:N41"/>
    <mergeCell ref="M42:N42"/>
    <mergeCell ref="M43:N43"/>
    <mergeCell ref="AB41:AC41"/>
    <mergeCell ref="AB42:AC42"/>
    <mergeCell ref="AB43:AC43"/>
    <mergeCell ref="M44:N44"/>
    <mergeCell ref="M45:N45"/>
    <mergeCell ref="M38:N38"/>
    <mergeCell ref="M39:N39"/>
    <mergeCell ref="M40:N40"/>
    <mergeCell ref="P36:X36"/>
    <mergeCell ref="Z36:Z37"/>
    <mergeCell ref="M37:N37"/>
    <mergeCell ref="E28:G28"/>
    <mergeCell ref="E30:F30"/>
    <mergeCell ref="E32:F32"/>
    <mergeCell ref="J33:AA33"/>
    <mergeCell ref="B36:B37"/>
    <mergeCell ref="C36:C37"/>
    <mergeCell ref="J36:L36"/>
    <mergeCell ref="M36:N36"/>
    <mergeCell ref="O36:O37"/>
    <mergeCell ref="D37:E37"/>
    <mergeCell ref="F37:G37"/>
    <mergeCell ref="AA36:AA37"/>
    <mergeCell ref="K23:L23"/>
    <mergeCell ref="E24:F24"/>
    <mergeCell ref="K24:L24"/>
    <mergeCell ref="K25:L25"/>
    <mergeCell ref="K26:L26"/>
    <mergeCell ref="K19:L19"/>
    <mergeCell ref="K20:L20"/>
    <mergeCell ref="K21:L21"/>
    <mergeCell ref="E22:F22"/>
    <mergeCell ref="K22:L22"/>
    <mergeCell ref="C19:F19"/>
    <mergeCell ref="K15:L15"/>
    <mergeCell ref="K16:L16"/>
    <mergeCell ref="C17:F17"/>
    <mergeCell ref="K17:L17"/>
    <mergeCell ref="K18:L18"/>
    <mergeCell ref="K10:L10"/>
    <mergeCell ref="K11:L11"/>
    <mergeCell ref="K12:L12"/>
    <mergeCell ref="K13:L13"/>
    <mergeCell ref="C14:F14"/>
    <mergeCell ref="K14:L14"/>
    <mergeCell ref="K6:L6"/>
    <mergeCell ref="M6:N6"/>
    <mergeCell ref="K7:L7"/>
    <mergeCell ref="K8:L8"/>
    <mergeCell ref="C9:E9"/>
    <mergeCell ref="K9:L9"/>
    <mergeCell ref="G1:J1"/>
    <mergeCell ref="K1:N1"/>
    <mergeCell ref="AA1:AC1"/>
    <mergeCell ref="B3:F3"/>
    <mergeCell ref="G3:K3"/>
    <mergeCell ref="AA3:AB3"/>
  </mergeCells>
  <phoneticPr fontId="3"/>
  <dataValidations count="3">
    <dataValidation type="list" allowBlank="1" showInputMessage="1" showErrorMessage="1" sqref="M38:M57">
      <formula1>"大学生,高校生,中学生,小学生"</formula1>
    </dataValidation>
    <dataValidation type="list" allowBlank="1" showInputMessage="1" showErrorMessage="1" sqref="C9:E9">
      <formula1>"平,常磐,内郷,小名浜,勿来"</formula1>
    </dataValidation>
    <dataValidation type="list" allowBlank="1" showInputMessage="1" showErrorMessage="1" sqref="H38:I57">
      <formula1>"男,女"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3"/>
  <sheetViews>
    <sheetView topLeftCell="A31" zoomScale="90" zoomScaleNormal="90" workbookViewId="0">
      <selection activeCell="AA36" sqref="AA36:AC37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262" hidden="1" customWidth="1"/>
    <col min="10" max="12" width="10.625" style="4" customWidth="1"/>
    <col min="13" max="13" width="5.625" style="4" customWidth="1"/>
    <col min="14" max="14" width="13.875" style="262" customWidth="1"/>
    <col min="15" max="26" width="5.625" style="262" hidden="1" customWidth="1" outlineLevel="1"/>
    <col min="27" max="27" width="10.75" style="262" customWidth="1" collapsed="1"/>
    <col min="28" max="28" width="8.25" style="4" customWidth="1"/>
    <col min="29" max="29" width="12.625" style="4" customWidth="1"/>
    <col min="30" max="30" width="3.125" style="4" customWidth="1"/>
    <col min="31" max="16384" width="9" style="4"/>
  </cols>
  <sheetData>
    <row r="1" spans="2:29" s="275" customFormat="1" ht="21" x14ac:dyDescent="0.15">
      <c r="E1" s="98">
        <f ca="1">YEAR(NOW())</f>
        <v>2020</v>
      </c>
      <c r="F1" s="48" t="s">
        <v>1</v>
      </c>
      <c r="G1" s="340" t="s">
        <v>65</v>
      </c>
      <c r="H1" s="340"/>
      <c r="I1" s="340"/>
      <c r="J1" s="340"/>
      <c r="K1" s="335" t="s">
        <v>64</v>
      </c>
      <c r="L1" s="335"/>
      <c r="M1" s="335"/>
      <c r="N1" s="335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335"/>
      <c r="AB1" s="335"/>
      <c r="AC1" s="335"/>
    </row>
    <row r="2" spans="2:29" s="275" customFormat="1" ht="12" customHeight="1" x14ac:dyDescent="0.15">
      <c r="E2" s="6"/>
      <c r="F2" s="6"/>
      <c r="G2" s="6"/>
      <c r="H2" s="6"/>
      <c r="I2" s="48"/>
      <c r="J2" s="45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</row>
    <row r="3" spans="2:29" ht="14.25" customHeight="1" x14ac:dyDescent="0.15">
      <c r="B3" s="334"/>
      <c r="C3" s="334"/>
      <c r="D3" s="334"/>
      <c r="E3" s="334"/>
      <c r="F3" s="334"/>
      <c r="G3" s="336" t="s">
        <v>19</v>
      </c>
      <c r="H3" s="336"/>
      <c r="I3" s="336"/>
      <c r="J3" s="336"/>
      <c r="K3" s="336"/>
      <c r="L3" s="4" t="s">
        <v>86</v>
      </c>
      <c r="AA3" s="363" t="s">
        <v>84</v>
      </c>
      <c r="AB3" s="363"/>
      <c r="AC3" s="142">
        <f ca="1">TODAY()</f>
        <v>43914</v>
      </c>
    </row>
    <row r="4" spans="2:29" ht="14.25" customHeight="1" x14ac:dyDescent="0.15">
      <c r="B4" s="261"/>
      <c r="C4" s="261"/>
      <c r="D4" s="261"/>
      <c r="E4" s="261"/>
      <c r="F4" s="261"/>
      <c r="G4" s="262"/>
      <c r="H4" s="262"/>
      <c r="J4" s="262"/>
      <c r="K4" s="262"/>
      <c r="AB4" s="109"/>
      <c r="AC4" s="142"/>
    </row>
    <row r="5" spans="2:29" ht="20.100000000000001" customHeight="1" thickBot="1" x14ac:dyDescent="0.2">
      <c r="F5" s="270"/>
      <c r="G5" s="270"/>
      <c r="H5" s="270"/>
      <c r="I5" s="270"/>
      <c r="J5" s="270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304" t="s">
        <v>45</v>
      </c>
      <c r="L6" s="305"/>
      <c r="M6" s="305" t="s">
        <v>105</v>
      </c>
      <c r="N6" s="306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274" t="s">
        <v>96</v>
      </c>
      <c r="D7" s="268"/>
      <c r="E7" s="268"/>
      <c r="F7" s="268"/>
      <c r="G7" s="269"/>
      <c r="H7" s="129"/>
      <c r="I7" s="154" t="s">
        <v>122</v>
      </c>
      <c r="J7" s="93" t="s">
        <v>55</v>
      </c>
      <c r="K7" s="341" t="s">
        <v>23</v>
      </c>
      <c r="L7" s="342"/>
      <c r="M7" s="119">
        <f ca="1">YEAR(NOW())-18</f>
        <v>2002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 ca="1">COUNTIF(B$38:B$57,J7)</f>
        <v>0</v>
      </c>
      <c r="AC7" s="239">
        <f ca="1">AA7*AB7</f>
        <v>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343" t="s">
        <v>24</v>
      </c>
      <c r="L8" s="344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ca="1" si="0">COUNTIF(B$38:B$57,J8)</f>
        <v>0</v>
      </c>
      <c r="AC8" s="240">
        <f t="shared" ref="AC8:AC32" ca="1" si="1">AA8*AB8</f>
        <v>0</v>
      </c>
    </row>
    <row r="9" spans="2:29" ht="17.100000000000001" customHeight="1" x14ac:dyDescent="0.15">
      <c r="B9" s="52"/>
      <c r="C9" s="339" t="s">
        <v>157</v>
      </c>
      <c r="D9" s="339"/>
      <c r="E9" s="339"/>
      <c r="F9" s="268"/>
      <c r="G9" s="269"/>
      <c r="H9" s="129"/>
      <c r="I9" s="155" t="s">
        <v>124</v>
      </c>
      <c r="J9" s="95" t="s">
        <v>57</v>
      </c>
      <c r="K9" s="343" t="s">
        <v>25</v>
      </c>
      <c r="L9" s="344"/>
      <c r="M9" s="121">
        <f ca="1">YEAR(NOW())-35</f>
        <v>1985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ca="1" si="0"/>
        <v>0</v>
      </c>
      <c r="AC9" s="241">
        <f t="shared" ca="1" si="1"/>
        <v>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343" t="s">
        <v>26</v>
      </c>
      <c r="L10" s="344"/>
      <c r="M10" s="121">
        <f ca="1">YEAR(NOW())-40</f>
        <v>1980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ca="1" si="0"/>
        <v>0</v>
      </c>
      <c r="AC10" s="241">
        <f t="shared" ca="1" si="1"/>
        <v>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343" t="s">
        <v>27</v>
      </c>
      <c r="L11" s="344"/>
      <c r="M11" s="121">
        <f ca="1">YEAR(NOW())-45</f>
        <v>1975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ca="1" si="0"/>
        <v>0</v>
      </c>
      <c r="AC11" s="241">
        <f t="shared" ca="1" si="1"/>
        <v>0</v>
      </c>
    </row>
    <row r="12" spans="2:29" ht="17.100000000000001" customHeight="1" x14ac:dyDescent="0.15">
      <c r="B12" s="71"/>
      <c r="C12" s="267" t="s">
        <v>21</v>
      </c>
      <c r="D12" s="268"/>
      <c r="E12" s="268"/>
      <c r="F12" s="268"/>
      <c r="G12" s="269"/>
      <c r="H12" s="129"/>
      <c r="I12" s="155" t="s">
        <v>127</v>
      </c>
      <c r="J12" s="95" t="s">
        <v>59</v>
      </c>
      <c r="K12" s="343" t="s">
        <v>28</v>
      </c>
      <c r="L12" s="344"/>
      <c r="M12" s="121">
        <f ca="1">YEAR(NOW())-50</f>
        <v>1970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ca="1" si="0"/>
        <v>0</v>
      </c>
      <c r="AC12" s="241">
        <f t="shared" ca="1" si="1"/>
        <v>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343" t="s">
        <v>29</v>
      </c>
      <c r="L13" s="344"/>
      <c r="M13" s="121">
        <f ca="1">YEAR(NOW())-55</f>
        <v>1965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ca="1" si="0"/>
        <v>1</v>
      </c>
      <c r="AC13" s="241">
        <f t="shared" ca="1" si="1"/>
        <v>1000</v>
      </c>
    </row>
    <row r="14" spans="2:29" ht="17.100000000000001" customHeight="1" x14ac:dyDescent="0.15">
      <c r="B14" s="71"/>
      <c r="C14" s="345" t="s">
        <v>159</v>
      </c>
      <c r="D14" s="345"/>
      <c r="E14" s="345"/>
      <c r="F14" s="345"/>
      <c r="G14" s="53"/>
      <c r="H14" s="45"/>
      <c r="I14" s="155" t="s">
        <v>129</v>
      </c>
      <c r="J14" s="95" t="s">
        <v>8</v>
      </c>
      <c r="K14" s="343" t="s">
        <v>30</v>
      </c>
      <c r="L14" s="344"/>
      <c r="M14" s="121">
        <f ca="1">YEAR(NOW())-60</f>
        <v>1960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ca="1" si="0"/>
        <v>0</v>
      </c>
      <c r="AC14" s="241">
        <f t="shared" ca="1" si="1"/>
        <v>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343" t="s">
        <v>31</v>
      </c>
      <c r="L15" s="344"/>
      <c r="M15" s="121">
        <f ca="1">YEAR(NOW())-65</f>
        <v>1955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ca="1" si="0"/>
        <v>0</v>
      </c>
      <c r="AC15" s="241">
        <f t="shared" ca="1" si="1"/>
        <v>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358" t="s">
        <v>32</v>
      </c>
      <c r="L16" s="359"/>
      <c r="M16" s="122">
        <f ca="1">YEAR(NOW())-70</f>
        <v>1950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ca="1" si="0"/>
        <v>1</v>
      </c>
      <c r="AC16" s="242">
        <f t="shared" ca="1" si="1"/>
        <v>1000</v>
      </c>
    </row>
    <row r="17" spans="2:29" ht="17.100000000000001" customHeight="1" x14ac:dyDescent="0.15">
      <c r="B17" s="71"/>
      <c r="C17" s="346" t="s">
        <v>22</v>
      </c>
      <c r="D17" s="346"/>
      <c r="E17" s="346"/>
      <c r="F17" s="346"/>
      <c r="G17" s="273"/>
      <c r="H17" s="138"/>
      <c r="I17" s="155" t="s">
        <v>132</v>
      </c>
      <c r="J17" s="93" t="s">
        <v>62</v>
      </c>
      <c r="K17" s="341" t="s">
        <v>33</v>
      </c>
      <c r="L17" s="342"/>
      <c r="M17" s="119">
        <f ca="1">YEAR(NOW())-18</f>
        <v>2002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ca="1" si="0"/>
        <v>0</v>
      </c>
      <c r="AC17" s="239">
        <f t="shared" ca="1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343" t="s">
        <v>24</v>
      </c>
      <c r="L18" s="344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ca="1" si="0"/>
        <v>1</v>
      </c>
      <c r="AC18" s="241">
        <f t="shared" ca="1" si="1"/>
        <v>1000</v>
      </c>
    </row>
    <row r="19" spans="2:29" ht="17.100000000000001" customHeight="1" x14ac:dyDescent="0.15">
      <c r="B19" s="71"/>
      <c r="C19" s="345" t="s">
        <v>158</v>
      </c>
      <c r="D19" s="345"/>
      <c r="E19" s="345"/>
      <c r="F19" s="345"/>
      <c r="G19" s="53"/>
      <c r="H19" s="45"/>
      <c r="I19" s="155" t="s">
        <v>134</v>
      </c>
      <c r="J19" s="95" t="s">
        <v>67</v>
      </c>
      <c r="K19" s="343" t="s">
        <v>81</v>
      </c>
      <c r="L19" s="344"/>
      <c r="M19" s="121">
        <f ca="1">YEAR(NOW())-35</f>
        <v>1985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ca="1" si="0"/>
        <v>0</v>
      </c>
      <c r="AC19" s="241">
        <f t="shared" ca="1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343" t="s">
        <v>34</v>
      </c>
      <c r="L20" s="344"/>
      <c r="M20" s="121">
        <f ca="1">YEAR(NOW())-40</f>
        <v>1980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ca="1" si="0"/>
        <v>0</v>
      </c>
      <c r="AC20" s="241">
        <f t="shared" ca="1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343" t="s">
        <v>35</v>
      </c>
      <c r="L21" s="344"/>
      <c r="M21" s="121">
        <f ca="1">YEAR(NOW())-45</f>
        <v>1975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ca="1" si="0"/>
        <v>0</v>
      </c>
      <c r="AC21" s="241">
        <f t="shared" ca="1" si="1"/>
        <v>0</v>
      </c>
    </row>
    <row r="22" spans="2:29" ht="17.100000000000001" customHeight="1" x14ac:dyDescent="0.15">
      <c r="B22" s="71"/>
      <c r="C22" s="267" t="s">
        <v>6</v>
      </c>
      <c r="D22" s="16"/>
      <c r="E22" s="347"/>
      <c r="F22" s="347"/>
      <c r="G22" s="53"/>
      <c r="H22" s="45"/>
      <c r="I22" s="155" t="s">
        <v>137</v>
      </c>
      <c r="J22" s="95" t="s">
        <v>70</v>
      </c>
      <c r="K22" s="343" t="s">
        <v>36</v>
      </c>
      <c r="L22" s="344"/>
      <c r="M22" s="121">
        <f ca="1">YEAR(NOW())-50</f>
        <v>1970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ca="1" si="0"/>
        <v>0</v>
      </c>
      <c r="AC22" s="241">
        <f t="shared" ca="1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343" t="s">
        <v>37</v>
      </c>
      <c r="L23" s="344"/>
      <c r="M23" s="121">
        <f ca="1">YEAR(NOW())-55</f>
        <v>1965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ca="1" si="0"/>
        <v>0</v>
      </c>
      <c r="AC23" s="241">
        <f t="shared" ca="1" si="1"/>
        <v>0</v>
      </c>
    </row>
    <row r="24" spans="2:29" ht="17.100000000000001" customHeight="1" x14ac:dyDescent="0.15">
      <c r="B24" s="71"/>
      <c r="C24" s="267" t="s">
        <v>51</v>
      </c>
      <c r="D24" s="268"/>
      <c r="E24" s="348"/>
      <c r="F24" s="348"/>
      <c r="G24" s="269"/>
      <c r="H24" s="129"/>
      <c r="I24" s="155" t="s">
        <v>139</v>
      </c>
      <c r="J24" s="95" t="s">
        <v>72</v>
      </c>
      <c r="K24" s="343" t="s">
        <v>38</v>
      </c>
      <c r="L24" s="344"/>
      <c r="M24" s="121">
        <f ca="1">YEAR(NOW())-60</f>
        <v>1960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ca="1" si="0"/>
        <v>0</v>
      </c>
      <c r="AC24" s="241">
        <f t="shared" ca="1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343" t="s">
        <v>39</v>
      </c>
      <c r="L25" s="344"/>
      <c r="M25" s="121">
        <f ca="1">YEAR(NOW())-65</f>
        <v>1955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ca="1" si="0"/>
        <v>0</v>
      </c>
      <c r="AC25" s="241">
        <f t="shared" ca="1" si="1"/>
        <v>0</v>
      </c>
    </row>
    <row r="26" spans="2:29" ht="17.100000000000001" customHeight="1" thickBot="1" x14ac:dyDescent="0.2">
      <c r="B26" s="71"/>
      <c r="C26" s="267" t="s">
        <v>97</v>
      </c>
      <c r="D26" s="268"/>
      <c r="E26" s="268" t="s">
        <v>98</v>
      </c>
      <c r="F26" s="141"/>
      <c r="G26" s="269"/>
      <c r="H26" s="129"/>
      <c r="I26" s="155" t="s">
        <v>141</v>
      </c>
      <c r="J26" s="96" t="s">
        <v>74</v>
      </c>
      <c r="K26" s="358" t="s">
        <v>40</v>
      </c>
      <c r="L26" s="359"/>
      <c r="M26" s="122">
        <f ca="1">YEAR(NOW())-70</f>
        <v>1950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ca="1" si="0"/>
        <v>0</v>
      </c>
      <c r="AC26" s="242">
        <f t="shared" ca="1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4">
        <v>500</v>
      </c>
      <c r="AB27" s="245">
        <f t="shared" ca="1" si="0"/>
        <v>0</v>
      </c>
      <c r="AC27" s="239">
        <f t="shared" ca="1" si="1"/>
        <v>0</v>
      </c>
    </row>
    <row r="28" spans="2:29" ht="17.100000000000001" customHeight="1" thickBot="1" x14ac:dyDescent="0.2">
      <c r="B28" s="71"/>
      <c r="C28" s="267"/>
      <c r="D28" s="268"/>
      <c r="E28" s="312"/>
      <c r="F28" s="312"/>
      <c r="G28" s="313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5">
        <v>500</v>
      </c>
      <c r="AB28" s="248">
        <f t="shared" ca="1" si="0"/>
        <v>0</v>
      </c>
      <c r="AC28" s="242">
        <f t="shared" ca="1" si="1"/>
        <v>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4">
        <v>500</v>
      </c>
      <c r="AB29" s="245">
        <f t="shared" ca="1" si="0"/>
        <v>0</v>
      </c>
      <c r="AC29" s="239">
        <f t="shared" ca="1" si="1"/>
        <v>0</v>
      </c>
    </row>
    <row r="30" spans="2:29" ht="17.100000000000001" customHeight="1" thickBot="1" x14ac:dyDescent="0.2">
      <c r="B30" s="71"/>
      <c r="C30" s="267" t="s">
        <v>53</v>
      </c>
      <c r="D30" s="268"/>
      <c r="E30" s="338"/>
      <c r="F30" s="338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5">
        <v>500</v>
      </c>
      <c r="AB30" s="248">
        <f t="shared" ca="1" si="0"/>
        <v>0</v>
      </c>
      <c r="AC30" s="242">
        <f t="shared" ca="1" si="1"/>
        <v>0</v>
      </c>
    </row>
    <row r="31" spans="2:29" ht="17.100000000000001" customHeight="1" x14ac:dyDescent="0.15">
      <c r="B31" s="71"/>
      <c r="C31" s="267"/>
      <c r="D31" s="268"/>
      <c r="E31" s="268"/>
      <c r="F31" s="268"/>
      <c r="G31" s="136"/>
      <c r="H31" s="27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6">
        <v>500</v>
      </c>
      <c r="AB31" s="246">
        <f t="shared" ca="1" si="0"/>
        <v>1</v>
      </c>
      <c r="AC31" s="240">
        <f t="shared" ca="1" si="1"/>
        <v>500</v>
      </c>
    </row>
    <row r="32" spans="2:29" ht="17.100000000000001" customHeight="1" thickBot="1" x14ac:dyDescent="0.2">
      <c r="B32" s="71"/>
      <c r="C32" s="267" t="s">
        <v>54</v>
      </c>
      <c r="D32" s="268"/>
      <c r="E32" s="312"/>
      <c r="F32" s="312"/>
      <c r="G32" s="269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257">
        <v>500</v>
      </c>
      <c r="AB32" s="249">
        <f t="shared" ca="1" si="0"/>
        <v>0</v>
      </c>
      <c r="AC32" s="242">
        <f t="shared" ca="1" si="1"/>
        <v>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270"/>
      <c r="J33" s="331" t="s">
        <v>13</v>
      </c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3"/>
      <c r="AB33" s="237">
        <f ca="1">SUM(AB7:AB32)</f>
        <v>4</v>
      </c>
      <c r="AC33" s="244">
        <f ca="1">SUM(AC7:AC32)</f>
        <v>3500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40"/>
      <c r="AB35" s="19"/>
    </row>
    <row r="36" spans="2:30" ht="20.100000000000001" customHeight="1" x14ac:dyDescent="0.15">
      <c r="B36" s="300" t="s">
        <v>2</v>
      </c>
      <c r="C36" s="302" t="s">
        <v>82</v>
      </c>
      <c r="D36" s="264" t="s">
        <v>91</v>
      </c>
      <c r="E36" s="279" t="s">
        <v>92</v>
      </c>
      <c r="F36" s="263" t="s">
        <v>91</v>
      </c>
      <c r="G36" s="279" t="s">
        <v>92</v>
      </c>
      <c r="H36" s="147" t="s">
        <v>93</v>
      </c>
      <c r="I36" s="147"/>
      <c r="J36" s="319" t="s">
        <v>99</v>
      </c>
      <c r="K36" s="319"/>
      <c r="L36" s="319"/>
      <c r="M36" s="318" t="s">
        <v>156</v>
      </c>
      <c r="N36" s="337"/>
      <c r="O36" s="307" t="s">
        <v>106</v>
      </c>
      <c r="P36" s="309" t="s">
        <v>116</v>
      </c>
      <c r="Q36" s="310"/>
      <c r="R36" s="310"/>
      <c r="S36" s="310"/>
      <c r="T36" s="310"/>
      <c r="U36" s="310"/>
      <c r="V36" s="310"/>
      <c r="W36" s="310"/>
      <c r="X36" s="311"/>
      <c r="Y36" s="265" t="s">
        <v>149</v>
      </c>
      <c r="Z36" s="307" t="s">
        <v>148</v>
      </c>
      <c r="AA36" s="367" t="s">
        <v>171</v>
      </c>
      <c r="AB36" s="319" t="s">
        <v>103</v>
      </c>
      <c r="AC36" s="320"/>
    </row>
    <row r="37" spans="2:30" ht="30" customHeight="1" thickBot="1" x14ac:dyDescent="0.2">
      <c r="B37" s="301"/>
      <c r="C37" s="303"/>
      <c r="D37" s="364" t="s">
        <v>154</v>
      </c>
      <c r="E37" s="365"/>
      <c r="F37" s="364" t="s">
        <v>155</v>
      </c>
      <c r="G37" s="366"/>
      <c r="H37" s="280" t="s">
        <v>94</v>
      </c>
      <c r="I37" s="280"/>
      <c r="J37" s="281" t="s">
        <v>100</v>
      </c>
      <c r="K37" s="282" t="s">
        <v>101</v>
      </c>
      <c r="L37" s="283" t="s">
        <v>102</v>
      </c>
      <c r="M37" s="364" t="s">
        <v>94</v>
      </c>
      <c r="N37" s="366"/>
      <c r="O37" s="308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266" t="s">
        <v>116</v>
      </c>
      <c r="Z37" s="308"/>
      <c r="AA37" s="368"/>
      <c r="AB37" s="369" t="s">
        <v>172</v>
      </c>
      <c r="AC37" s="370"/>
    </row>
    <row r="38" spans="2:30" ht="24.95" customHeight="1" x14ac:dyDescent="0.15">
      <c r="B38" s="231" t="str">
        <f ca="1">IF(H38="","",Z38)</f>
        <v>Ｊ</v>
      </c>
      <c r="C38" s="26">
        <v>1</v>
      </c>
      <c r="D38" s="216" t="s">
        <v>160</v>
      </c>
      <c r="E38" s="204" t="s">
        <v>161</v>
      </c>
      <c r="F38" s="205" t="s">
        <v>165</v>
      </c>
      <c r="G38" s="290" t="s">
        <v>166</v>
      </c>
      <c r="H38" s="218" t="s">
        <v>95</v>
      </c>
      <c r="I38" s="218"/>
      <c r="J38" s="219">
        <v>1940</v>
      </c>
      <c r="K38" s="206">
        <v>5</v>
      </c>
      <c r="L38" s="207">
        <v>10</v>
      </c>
      <c r="M38" s="329"/>
      <c r="N38" s="330"/>
      <c r="O38" s="198">
        <f ca="1">IF(J38="","",YEAR(NOW())-J38)</f>
        <v>80</v>
      </c>
      <c r="P38" s="198" t="str">
        <f ca="1">IF(J38="","",(IF($M38="",IF($O38&lt;35,19,""),M38)))</f>
        <v/>
      </c>
      <c r="Q38" s="198" t="str">
        <f ca="1">IF(J38="","",IF($M38="",IF(AND($O38&gt;=35,$O38&lt;40),35,""),""))</f>
        <v/>
      </c>
      <c r="R38" s="198" t="str">
        <f ca="1">IF(J38="","",IF($M38="",IF(AND($O38&gt;=40,$O38&lt;45),40,""),""))</f>
        <v/>
      </c>
      <c r="S38" s="198" t="str">
        <f ca="1">IF(J38="","",IF($M38="",IF(AND($O38&gt;=45,$O38&lt;50),45,""),""))</f>
        <v/>
      </c>
      <c r="T38" s="198" t="str">
        <f ca="1">IF(J38="","",IF($M38="",IF(AND($O38&gt;=50,$O38&lt;55),50,""),""))</f>
        <v/>
      </c>
      <c r="U38" s="198" t="str">
        <f ca="1">IF(J38="","",IF($M38="",IF(AND($O38&gt;=55,$O38&lt;60),55,""),""))</f>
        <v/>
      </c>
      <c r="V38" s="198" t="str">
        <f ca="1">IF(J38="","",IF($M38="",IF(AND($O38&gt;=60,$O38&lt;65),60,""),""))</f>
        <v/>
      </c>
      <c r="W38" s="198" t="str">
        <f ca="1">IF(J38="","",IF($M38="",IF(AND($O38&gt;=65,$O38&lt;70),65,""),""))</f>
        <v/>
      </c>
      <c r="X38" s="198">
        <f ca="1">IF(J38="","",IF($M38="",IF($O38&gt;=70,70,""),""))</f>
        <v>70</v>
      </c>
      <c r="Y38" s="198" t="str">
        <f ca="1">IF(H38="","",IF(P38="",CONCATENATE(H38,SUM(P38:X38)),CONCATENATE(H38,P38)))</f>
        <v>男70</v>
      </c>
      <c r="Z38" s="198" t="str">
        <f ca="1">IF(Y38="","",VLOOKUP(Y38,$I$7:$J$32,2,FALSE))</f>
        <v>Ｊ</v>
      </c>
      <c r="AA38" s="276"/>
      <c r="AB38" s="325"/>
      <c r="AC38" s="326"/>
    </row>
    <row r="39" spans="2:30" ht="24.95" customHeight="1" x14ac:dyDescent="0.15">
      <c r="B39" s="232" t="str">
        <f t="shared" ref="B39:B57" si="2">IF(H39="","",Z39)</f>
        <v>Ｌ</v>
      </c>
      <c r="C39" s="32">
        <v>2</v>
      </c>
      <c r="D39" s="220" t="s">
        <v>160</v>
      </c>
      <c r="E39" s="208" t="s">
        <v>162</v>
      </c>
      <c r="F39" s="209" t="s">
        <v>167</v>
      </c>
      <c r="G39" s="291" t="s">
        <v>168</v>
      </c>
      <c r="H39" s="222" t="s">
        <v>118</v>
      </c>
      <c r="I39" s="222"/>
      <c r="J39" s="223">
        <v>2000</v>
      </c>
      <c r="K39" s="210">
        <v>7</v>
      </c>
      <c r="L39" s="211">
        <v>7</v>
      </c>
      <c r="M39" s="314" t="s">
        <v>117</v>
      </c>
      <c r="N39" s="315"/>
      <c r="O39" s="199">
        <f t="shared" ref="O39:O57" ca="1" si="3">IF(J39="","",YEAR(NOW())-J39)</f>
        <v>20</v>
      </c>
      <c r="P39" s="199" t="str">
        <f t="shared" ref="P39:P57" si="4">IF(J39="","",(IF($M39="",IF($O39&lt;35,19,""),M39)))</f>
        <v>大学生</v>
      </c>
      <c r="Q39" s="199" t="str">
        <f t="shared" ref="Q39:Q57" si="5">IF(J39="","",IF($M39="",IF(AND($O39&gt;=35,$O39&lt;40),35,""),""))</f>
        <v/>
      </c>
      <c r="R39" s="199" t="str">
        <f t="shared" ref="R39:R57" si="6">IF(J39="","",IF($M39="",IF(AND($O39&gt;=40,$O39&lt;45),40,""),""))</f>
        <v/>
      </c>
      <c r="S39" s="199" t="str">
        <f t="shared" ref="S39:S57" si="7">IF(J39="","",IF($M39="",IF(AND($O39&gt;=45,$O39&lt;50),45,""),""))</f>
        <v/>
      </c>
      <c r="T39" s="199" t="str">
        <f t="shared" ref="T39:T57" si="8">IF(J39="","",IF($M39="",IF(AND($O39&gt;=50,$O39&lt;55),50,""),""))</f>
        <v/>
      </c>
      <c r="U39" s="199" t="str">
        <f t="shared" ref="U39:U57" si="9">IF(J39="","",IF($M39="",IF(AND($O39&gt;=55,$O39&lt;60),55,""),""))</f>
        <v/>
      </c>
      <c r="V39" s="199" t="str">
        <f t="shared" ref="V39:V57" si="10">IF(J39="","",IF($M39="",IF(AND($O39&gt;=60,$O39&lt;65),60,""),""))</f>
        <v/>
      </c>
      <c r="W39" s="199" t="str">
        <f t="shared" ref="W39:W57" si="11">IF(J39="","",IF($M39="",IF(AND($O39&gt;=65,$O39&lt;70),65,""),""))</f>
        <v/>
      </c>
      <c r="X39" s="199" t="str">
        <f t="shared" ref="X39:X57" si="12">IF(J39="","",IF($M39="",IF($O39&gt;=70,70,""),""))</f>
        <v/>
      </c>
      <c r="Y39" s="199" t="str">
        <f t="shared" ref="Y39:Y57" si="13">IF(H39="","",IF(P39="",CONCATENATE(H39,SUM(P39:X39)),CONCATENATE(H39,P39)))</f>
        <v>女大学生</v>
      </c>
      <c r="Z39" s="199" t="str">
        <f>IF(Y39="","",VLOOKUP(Y39,$I$7:$J$32,2,FALSE))</f>
        <v>Ｌ</v>
      </c>
      <c r="AA39" s="277"/>
      <c r="AB39" s="295"/>
      <c r="AC39" s="296"/>
    </row>
    <row r="40" spans="2:30" ht="24.95" customHeight="1" x14ac:dyDescent="0.15">
      <c r="B40" s="232" t="str">
        <f t="shared" si="2"/>
        <v>Ｙ</v>
      </c>
      <c r="C40" s="32">
        <v>3</v>
      </c>
      <c r="D40" s="220" t="s">
        <v>160</v>
      </c>
      <c r="E40" s="208" t="s">
        <v>163</v>
      </c>
      <c r="F40" s="209" t="s">
        <v>165</v>
      </c>
      <c r="G40" s="291" t="s">
        <v>169</v>
      </c>
      <c r="H40" s="222" t="s">
        <v>95</v>
      </c>
      <c r="I40" s="222"/>
      <c r="J40" s="223">
        <v>2010</v>
      </c>
      <c r="K40" s="210">
        <v>4</v>
      </c>
      <c r="L40" s="211">
        <v>1</v>
      </c>
      <c r="M40" s="314" t="s">
        <v>121</v>
      </c>
      <c r="N40" s="315"/>
      <c r="O40" s="199">
        <f t="shared" ca="1" si="3"/>
        <v>10</v>
      </c>
      <c r="P40" s="199" t="str">
        <f t="shared" si="4"/>
        <v>小学生</v>
      </c>
      <c r="Q40" s="199" t="str">
        <f t="shared" si="5"/>
        <v/>
      </c>
      <c r="R40" s="199" t="str">
        <f t="shared" si="6"/>
        <v/>
      </c>
      <c r="S40" s="199" t="str">
        <f t="shared" si="7"/>
        <v/>
      </c>
      <c r="T40" s="199" t="str">
        <f t="shared" si="8"/>
        <v/>
      </c>
      <c r="U40" s="199" t="str">
        <f t="shared" si="9"/>
        <v/>
      </c>
      <c r="V40" s="199" t="str">
        <f t="shared" si="10"/>
        <v/>
      </c>
      <c r="W40" s="199" t="str">
        <f t="shared" si="11"/>
        <v/>
      </c>
      <c r="X40" s="199" t="str">
        <f t="shared" si="12"/>
        <v/>
      </c>
      <c r="Y40" s="199" t="str">
        <f t="shared" si="13"/>
        <v>男小学生</v>
      </c>
      <c r="Z40" s="199" t="str">
        <f>IF(Y40="","",VLOOKUP(Y40,$I$7:$J$32,2,FALSE))</f>
        <v>Ｙ</v>
      </c>
      <c r="AA40" s="277"/>
      <c r="AB40" s="295" t="s">
        <v>173</v>
      </c>
      <c r="AC40" s="296"/>
    </row>
    <row r="41" spans="2:30" ht="24.95" customHeight="1" x14ac:dyDescent="0.15">
      <c r="B41" s="232" t="str">
        <f t="shared" ca="1" si="2"/>
        <v>Ｇ</v>
      </c>
      <c r="C41" s="32">
        <v>4</v>
      </c>
      <c r="D41" s="220" t="s">
        <v>160</v>
      </c>
      <c r="E41" s="208" t="s">
        <v>164</v>
      </c>
      <c r="F41" s="209" t="s">
        <v>167</v>
      </c>
      <c r="G41" s="291" t="s">
        <v>170</v>
      </c>
      <c r="H41" s="222" t="s">
        <v>95</v>
      </c>
      <c r="I41" s="222"/>
      <c r="J41" s="223">
        <v>1964</v>
      </c>
      <c r="K41" s="210">
        <v>9</v>
      </c>
      <c r="L41" s="211">
        <v>9</v>
      </c>
      <c r="M41" s="314"/>
      <c r="N41" s="315"/>
      <c r="O41" s="199">
        <f t="shared" ca="1" si="3"/>
        <v>56</v>
      </c>
      <c r="P41" s="199" t="str">
        <f t="shared" ca="1" si="4"/>
        <v/>
      </c>
      <c r="Q41" s="199" t="str">
        <f t="shared" ca="1" si="5"/>
        <v/>
      </c>
      <c r="R41" s="199" t="str">
        <f t="shared" ca="1" si="6"/>
        <v/>
      </c>
      <c r="S41" s="199" t="str">
        <f t="shared" ca="1" si="7"/>
        <v/>
      </c>
      <c r="T41" s="199" t="str">
        <f t="shared" ca="1" si="8"/>
        <v/>
      </c>
      <c r="U41" s="199">
        <f t="shared" ca="1" si="9"/>
        <v>55</v>
      </c>
      <c r="V41" s="199" t="str">
        <f t="shared" ca="1" si="10"/>
        <v/>
      </c>
      <c r="W41" s="199" t="str">
        <f t="shared" ca="1" si="11"/>
        <v/>
      </c>
      <c r="X41" s="199" t="str">
        <f t="shared" ca="1" si="12"/>
        <v/>
      </c>
      <c r="Y41" s="199" t="str">
        <f t="shared" ca="1" si="13"/>
        <v>男55</v>
      </c>
      <c r="Z41" s="199" t="str">
        <f ca="1">IF(Y41="","",VLOOKUP(Y41,$I$7:$J$32,2,FALSE))</f>
        <v>Ｇ</v>
      </c>
      <c r="AA41" s="277"/>
      <c r="AB41" s="295"/>
      <c r="AC41" s="296"/>
    </row>
    <row r="42" spans="2:30" ht="24.95" customHeight="1" x14ac:dyDescent="0.15">
      <c r="B42" s="232" t="str">
        <f t="shared" si="2"/>
        <v/>
      </c>
      <c r="C42" s="32">
        <v>5</v>
      </c>
      <c r="D42" s="220"/>
      <c r="E42" s="208"/>
      <c r="F42" s="209"/>
      <c r="G42" s="291"/>
      <c r="H42" s="222"/>
      <c r="I42" s="222"/>
      <c r="J42" s="223"/>
      <c r="K42" s="210"/>
      <c r="L42" s="211"/>
      <c r="M42" s="314"/>
      <c r="N42" s="315"/>
      <c r="O42" s="199" t="str">
        <f t="shared" ca="1" si="3"/>
        <v/>
      </c>
      <c r="P42" s="199" t="str">
        <f t="shared" si="4"/>
        <v/>
      </c>
      <c r="Q42" s="199" t="str">
        <f t="shared" si="5"/>
        <v/>
      </c>
      <c r="R42" s="199" t="str">
        <f t="shared" si="6"/>
        <v/>
      </c>
      <c r="S42" s="199" t="str">
        <f t="shared" si="7"/>
        <v/>
      </c>
      <c r="T42" s="199" t="str">
        <f t="shared" si="8"/>
        <v/>
      </c>
      <c r="U42" s="199" t="str">
        <f t="shared" si="9"/>
        <v/>
      </c>
      <c r="V42" s="199" t="str">
        <f t="shared" si="10"/>
        <v/>
      </c>
      <c r="W42" s="199" t="str">
        <f t="shared" si="11"/>
        <v/>
      </c>
      <c r="X42" s="199" t="str">
        <f t="shared" si="12"/>
        <v/>
      </c>
      <c r="Y42" s="199" t="str">
        <f t="shared" si="13"/>
        <v/>
      </c>
      <c r="Z42" s="199" t="str">
        <f>IF(Y42="","",VLOOKUP(Y42,$I$7:$J$32,2,FALSE))</f>
        <v/>
      </c>
      <c r="AA42" s="277"/>
      <c r="AB42" s="295"/>
      <c r="AC42" s="296"/>
    </row>
    <row r="43" spans="2:30" ht="24.95" customHeight="1" x14ac:dyDescent="0.15">
      <c r="B43" s="232" t="str">
        <f t="shared" si="2"/>
        <v/>
      </c>
      <c r="C43" s="32">
        <v>6</v>
      </c>
      <c r="D43" s="220"/>
      <c r="E43" s="208"/>
      <c r="F43" s="209"/>
      <c r="G43" s="292"/>
      <c r="H43" s="222"/>
      <c r="I43" s="225"/>
      <c r="J43" s="223"/>
      <c r="K43" s="210"/>
      <c r="L43" s="211"/>
      <c r="M43" s="314"/>
      <c r="N43" s="315"/>
      <c r="O43" s="199" t="str">
        <f t="shared" ca="1" si="3"/>
        <v/>
      </c>
      <c r="P43" s="199" t="str">
        <f t="shared" si="4"/>
        <v/>
      </c>
      <c r="Q43" s="199" t="str">
        <f t="shared" si="5"/>
        <v/>
      </c>
      <c r="R43" s="199" t="str">
        <f t="shared" si="6"/>
        <v/>
      </c>
      <c r="S43" s="199" t="str">
        <f t="shared" si="7"/>
        <v/>
      </c>
      <c r="T43" s="199" t="str">
        <f t="shared" si="8"/>
        <v/>
      </c>
      <c r="U43" s="199" t="str">
        <f t="shared" si="9"/>
        <v/>
      </c>
      <c r="V43" s="199" t="str">
        <f t="shared" si="10"/>
        <v/>
      </c>
      <c r="W43" s="199" t="str">
        <f t="shared" si="11"/>
        <v/>
      </c>
      <c r="X43" s="199" t="str">
        <f t="shared" si="12"/>
        <v/>
      </c>
      <c r="Y43" s="199" t="str">
        <f t="shared" si="13"/>
        <v/>
      </c>
      <c r="Z43" s="199" t="str">
        <f t="shared" ref="Z43:Z57" si="14">IF(Y43="","",VLOOKUP(Y43,$I$7:$J$32,2,FALSE))</f>
        <v/>
      </c>
      <c r="AA43" s="277"/>
      <c r="AB43" s="295"/>
      <c r="AC43" s="296"/>
    </row>
    <row r="44" spans="2:30" ht="24.95" customHeight="1" x14ac:dyDescent="0.15">
      <c r="B44" s="232" t="str">
        <f t="shared" si="2"/>
        <v/>
      </c>
      <c r="C44" s="32">
        <v>7</v>
      </c>
      <c r="D44" s="220"/>
      <c r="E44" s="208"/>
      <c r="F44" s="209"/>
      <c r="G44" s="292"/>
      <c r="H44" s="222"/>
      <c r="I44" s="225"/>
      <c r="J44" s="223"/>
      <c r="K44" s="210"/>
      <c r="L44" s="211"/>
      <c r="M44" s="314"/>
      <c r="N44" s="315"/>
      <c r="O44" s="199" t="str">
        <f t="shared" ca="1" si="3"/>
        <v/>
      </c>
      <c r="P44" s="199" t="str">
        <f t="shared" si="4"/>
        <v/>
      </c>
      <c r="Q44" s="199" t="str">
        <f t="shared" si="5"/>
        <v/>
      </c>
      <c r="R44" s="199" t="str">
        <f t="shared" si="6"/>
        <v/>
      </c>
      <c r="S44" s="199" t="str">
        <f t="shared" si="7"/>
        <v/>
      </c>
      <c r="T44" s="199" t="str">
        <f t="shared" si="8"/>
        <v/>
      </c>
      <c r="U44" s="199" t="str">
        <f t="shared" si="9"/>
        <v/>
      </c>
      <c r="V44" s="199" t="str">
        <f t="shared" si="10"/>
        <v/>
      </c>
      <c r="W44" s="199" t="str">
        <f t="shared" si="11"/>
        <v/>
      </c>
      <c r="X44" s="199" t="str">
        <f t="shared" si="12"/>
        <v/>
      </c>
      <c r="Y44" s="199" t="str">
        <f t="shared" si="13"/>
        <v/>
      </c>
      <c r="Z44" s="199" t="str">
        <f t="shared" si="14"/>
        <v/>
      </c>
      <c r="AA44" s="277"/>
      <c r="AB44" s="295"/>
      <c r="AC44" s="296"/>
      <c r="AD44" s="30"/>
    </row>
    <row r="45" spans="2:30" ht="24.95" customHeight="1" x14ac:dyDescent="0.15">
      <c r="B45" s="232" t="str">
        <f t="shared" si="2"/>
        <v/>
      </c>
      <c r="C45" s="32">
        <v>8</v>
      </c>
      <c r="D45" s="220"/>
      <c r="E45" s="208"/>
      <c r="F45" s="209"/>
      <c r="G45" s="292"/>
      <c r="H45" s="222"/>
      <c r="I45" s="225"/>
      <c r="J45" s="223"/>
      <c r="K45" s="210"/>
      <c r="L45" s="211"/>
      <c r="M45" s="314"/>
      <c r="N45" s="315"/>
      <c r="O45" s="199" t="str">
        <f t="shared" ca="1" si="3"/>
        <v/>
      </c>
      <c r="P45" s="199" t="str">
        <f t="shared" si="4"/>
        <v/>
      </c>
      <c r="Q45" s="199" t="str">
        <f t="shared" si="5"/>
        <v/>
      </c>
      <c r="R45" s="199" t="str">
        <f t="shared" si="6"/>
        <v/>
      </c>
      <c r="S45" s="199" t="str">
        <f t="shared" si="7"/>
        <v/>
      </c>
      <c r="T45" s="199" t="str">
        <f t="shared" si="8"/>
        <v/>
      </c>
      <c r="U45" s="199" t="str">
        <f t="shared" si="9"/>
        <v/>
      </c>
      <c r="V45" s="199" t="str">
        <f t="shared" si="10"/>
        <v/>
      </c>
      <c r="W45" s="199" t="str">
        <f t="shared" si="11"/>
        <v/>
      </c>
      <c r="X45" s="199" t="str">
        <f t="shared" si="12"/>
        <v/>
      </c>
      <c r="Y45" s="199" t="str">
        <f t="shared" si="13"/>
        <v/>
      </c>
      <c r="Z45" s="199" t="str">
        <f t="shared" si="14"/>
        <v/>
      </c>
      <c r="AA45" s="277"/>
      <c r="AB45" s="295"/>
      <c r="AC45" s="296"/>
    </row>
    <row r="46" spans="2:30" ht="24.95" customHeight="1" x14ac:dyDescent="0.15">
      <c r="B46" s="232" t="str">
        <f t="shared" si="2"/>
        <v/>
      </c>
      <c r="C46" s="32">
        <v>9</v>
      </c>
      <c r="D46" s="220"/>
      <c r="E46" s="208"/>
      <c r="F46" s="209"/>
      <c r="G46" s="291"/>
      <c r="H46" s="222"/>
      <c r="I46" s="222"/>
      <c r="J46" s="223"/>
      <c r="K46" s="210"/>
      <c r="L46" s="211"/>
      <c r="M46" s="314"/>
      <c r="N46" s="315"/>
      <c r="O46" s="199" t="str">
        <f t="shared" ca="1" si="3"/>
        <v/>
      </c>
      <c r="P46" s="199" t="str">
        <f t="shared" si="4"/>
        <v/>
      </c>
      <c r="Q46" s="199" t="str">
        <f t="shared" si="5"/>
        <v/>
      </c>
      <c r="R46" s="199" t="str">
        <f t="shared" si="6"/>
        <v/>
      </c>
      <c r="S46" s="199" t="str">
        <f t="shared" si="7"/>
        <v/>
      </c>
      <c r="T46" s="199" t="str">
        <f t="shared" si="8"/>
        <v/>
      </c>
      <c r="U46" s="199" t="str">
        <f t="shared" si="9"/>
        <v/>
      </c>
      <c r="V46" s="199" t="str">
        <f t="shared" si="10"/>
        <v/>
      </c>
      <c r="W46" s="199" t="str">
        <f t="shared" si="11"/>
        <v/>
      </c>
      <c r="X46" s="199" t="str">
        <f t="shared" si="12"/>
        <v/>
      </c>
      <c r="Y46" s="199" t="str">
        <f t="shared" si="13"/>
        <v/>
      </c>
      <c r="Z46" s="199" t="str">
        <f t="shared" si="14"/>
        <v/>
      </c>
      <c r="AA46" s="277"/>
      <c r="AB46" s="295"/>
      <c r="AC46" s="296"/>
    </row>
    <row r="47" spans="2:30" ht="24.95" customHeight="1" x14ac:dyDescent="0.15">
      <c r="B47" s="232" t="str">
        <f t="shared" si="2"/>
        <v/>
      </c>
      <c r="C47" s="32">
        <v>10</v>
      </c>
      <c r="D47" s="220"/>
      <c r="E47" s="208"/>
      <c r="F47" s="209"/>
      <c r="G47" s="292"/>
      <c r="H47" s="225"/>
      <c r="I47" s="225"/>
      <c r="J47" s="223"/>
      <c r="K47" s="210"/>
      <c r="L47" s="211"/>
      <c r="M47" s="314"/>
      <c r="N47" s="315"/>
      <c r="O47" s="199" t="str">
        <f t="shared" ca="1" si="3"/>
        <v/>
      </c>
      <c r="P47" s="199" t="str">
        <f t="shared" si="4"/>
        <v/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/>
      </c>
      <c r="Z47" s="199" t="str">
        <f t="shared" si="14"/>
        <v/>
      </c>
      <c r="AA47" s="277"/>
      <c r="AB47" s="295"/>
      <c r="AC47" s="296"/>
    </row>
    <row r="48" spans="2:30" ht="24.95" customHeight="1" x14ac:dyDescent="0.15">
      <c r="B48" s="232" t="str">
        <f t="shared" si="2"/>
        <v/>
      </c>
      <c r="C48" s="32">
        <v>11</v>
      </c>
      <c r="D48" s="220"/>
      <c r="E48" s="208"/>
      <c r="F48" s="209"/>
      <c r="G48" s="291"/>
      <c r="H48" s="225"/>
      <c r="I48" s="222"/>
      <c r="J48" s="223"/>
      <c r="K48" s="210"/>
      <c r="L48" s="211"/>
      <c r="M48" s="314"/>
      <c r="N48" s="315"/>
      <c r="O48" s="199" t="str">
        <f t="shared" ca="1" si="3"/>
        <v/>
      </c>
      <c r="P48" s="199" t="str">
        <f t="shared" si="4"/>
        <v/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/>
      </c>
      <c r="Z48" s="199" t="str">
        <f t="shared" si="14"/>
        <v/>
      </c>
      <c r="AA48" s="277"/>
      <c r="AB48" s="295"/>
      <c r="AC48" s="296"/>
    </row>
    <row r="49" spans="2:29" ht="24.95" customHeight="1" x14ac:dyDescent="0.15">
      <c r="B49" s="232" t="str">
        <f t="shared" si="2"/>
        <v/>
      </c>
      <c r="C49" s="32">
        <v>12</v>
      </c>
      <c r="D49" s="220"/>
      <c r="E49" s="208"/>
      <c r="F49" s="209"/>
      <c r="G49" s="291"/>
      <c r="H49" s="225"/>
      <c r="I49" s="222"/>
      <c r="J49" s="223"/>
      <c r="K49" s="210"/>
      <c r="L49" s="211"/>
      <c r="M49" s="314"/>
      <c r="N49" s="315"/>
      <c r="O49" s="199" t="str">
        <f t="shared" ca="1" si="3"/>
        <v/>
      </c>
      <c r="P49" s="199" t="str">
        <f t="shared" si="4"/>
        <v/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/>
      </c>
      <c r="Z49" s="199" t="str">
        <f t="shared" si="14"/>
        <v/>
      </c>
      <c r="AA49" s="277"/>
      <c r="AB49" s="295"/>
      <c r="AC49" s="296"/>
    </row>
    <row r="50" spans="2:29" ht="24.95" customHeight="1" x14ac:dyDescent="0.15">
      <c r="B50" s="232" t="str">
        <f t="shared" si="2"/>
        <v/>
      </c>
      <c r="C50" s="32">
        <v>13</v>
      </c>
      <c r="D50" s="220"/>
      <c r="E50" s="208"/>
      <c r="F50" s="209"/>
      <c r="G50" s="291"/>
      <c r="H50" s="225"/>
      <c r="I50" s="222"/>
      <c r="J50" s="223"/>
      <c r="K50" s="210"/>
      <c r="L50" s="211"/>
      <c r="M50" s="314"/>
      <c r="N50" s="315"/>
      <c r="O50" s="199" t="str">
        <f t="shared" ca="1" si="3"/>
        <v/>
      </c>
      <c r="P50" s="199" t="str">
        <f t="shared" si="4"/>
        <v/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/>
      </c>
      <c r="Z50" s="199" t="str">
        <f t="shared" si="14"/>
        <v/>
      </c>
      <c r="AA50" s="277"/>
      <c r="AB50" s="295"/>
      <c r="AC50" s="296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92"/>
      <c r="H51" s="225"/>
      <c r="I51" s="225"/>
      <c r="J51" s="223"/>
      <c r="K51" s="210"/>
      <c r="L51" s="211"/>
      <c r="M51" s="314"/>
      <c r="N51" s="315"/>
      <c r="O51" s="199" t="str">
        <f t="shared" ca="1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277"/>
      <c r="AB51" s="295"/>
      <c r="AC51" s="296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92"/>
      <c r="H52" s="225"/>
      <c r="I52" s="225"/>
      <c r="J52" s="223"/>
      <c r="K52" s="210"/>
      <c r="L52" s="211"/>
      <c r="M52" s="314"/>
      <c r="N52" s="315"/>
      <c r="O52" s="199" t="str">
        <f t="shared" ca="1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277"/>
      <c r="AB52" s="295"/>
      <c r="AC52" s="296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92"/>
      <c r="H53" s="225"/>
      <c r="I53" s="225"/>
      <c r="J53" s="223"/>
      <c r="K53" s="210"/>
      <c r="L53" s="211"/>
      <c r="M53" s="314"/>
      <c r="N53" s="315"/>
      <c r="O53" s="199" t="str">
        <f t="shared" ca="1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277"/>
      <c r="AB53" s="295"/>
      <c r="AC53" s="296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92"/>
      <c r="H54" s="225"/>
      <c r="I54" s="225"/>
      <c r="J54" s="223"/>
      <c r="K54" s="210"/>
      <c r="L54" s="211"/>
      <c r="M54" s="314"/>
      <c r="N54" s="315"/>
      <c r="O54" s="199" t="str">
        <f t="shared" ca="1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277"/>
      <c r="AB54" s="295"/>
      <c r="AC54" s="296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92"/>
      <c r="H55" s="225"/>
      <c r="I55" s="225"/>
      <c r="J55" s="223"/>
      <c r="K55" s="210"/>
      <c r="L55" s="211"/>
      <c r="M55" s="314"/>
      <c r="N55" s="315"/>
      <c r="O55" s="199" t="str">
        <f t="shared" ca="1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277"/>
      <c r="AB55" s="295"/>
      <c r="AC55" s="296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92"/>
      <c r="H56" s="225"/>
      <c r="I56" s="225"/>
      <c r="J56" s="223"/>
      <c r="K56" s="210"/>
      <c r="L56" s="211"/>
      <c r="M56" s="314"/>
      <c r="N56" s="315"/>
      <c r="O56" s="199" t="str">
        <f t="shared" ca="1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277"/>
      <c r="AB56" s="295"/>
      <c r="AC56" s="296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93"/>
      <c r="H57" s="228"/>
      <c r="I57" s="228"/>
      <c r="J57" s="229"/>
      <c r="K57" s="214"/>
      <c r="L57" s="215"/>
      <c r="M57" s="316"/>
      <c r="N57" s="317"/>
      <c r="O57" s="200" t="str">
        <f t="shared" ca="1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278"/>
      <c r="AB57" s="298"/>
      <c r="AC57" s="299"/>
    </row>
    <row r="58" spans="2:29" x14ac:dyDescent="0.15">
      <c r="B58" s="243"/>
      <c r="C58" s="243"/>
      <c r="D58" s="243"/>
      <c r="E58" s="243"/>
      <c r="F58" s="243"/>
      <c r="G58" s="243"/>
      <c r="H58" s="243"/>
      <c r="I58" s="271"/>
      <c r="J58" s="243"/>
      <c r="K58" s="243"/>
      <c r="L58" s="243"/>
      <c r="M58" s="243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43"/>
      <c r="AC58" s="243"/>
    </row>
    <row r="59" spans="2:29" ht="17.100000000000001" customHeight="1" x14ac:dyDescent="0.15">
      <c r="B59" s="349" t="s">
        <v>88</v>
      </c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1"/>
    </row>
    <row r="60" spans="2:29" ht="17.100000000000001" customHeight="1" x14ac:dyDescent="0.15">
      <c r="B60" s="352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4"/>
    </row>
    <row r="61" spans="2:29" ht="17.100000000000001" customHeight="1" x14ac:dyDescent="0.15">
      <c r="B61" s="352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4"/>
    </row>
    <row r="62" spans="2:29" ht="17.100000000000001" customHeight="1" x14ac:dyDescent="0.15">
      <c r="B62" s="355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7"/>
    </row>
    <row r="63" spans="2:29" x14ac:dyDescent="0.15">
      <c r="B63" s="16"/>
      <c r="C63" s="16"/>
    </row>
  </sheetData>
  <mergeCells count="92">
    <mergeCell ref="M56:N56"/>
    <mergeCell ref="AB56:AC56"/>
    <mergeCell ref="M57:N57"/>
    <mergeCell ref="AB57:AC57"/>
    <mergeCell ref="B59:AC62"/>
    <mergeCell ref="C19:F19"/>
    <mergeCell ref="M53:N53"/>
    <mergeCell ref="AB53:AC53"/>
    <mergeCell ref="M54:N54"/>
    <mergeCell ref="AB54:AC54"/>
    <mergeCell ref="M47:N47"/>
    <mergeCell ref="AB47:AC47"/>
    <mergeCell ref="M48:N48"/>
    <mergeCell ref="AB48:AC48"/>
    <mergeCell ref="M49:N49"/>
    <mergeCell ref="AB49:AC49"/>
    <mergeCell ref="M44:N44"/>
    <mergeCell ref="AB44:AC44"/>
    <mergeCell ref="M45:N45"/>
    <mergeCell ref="AB45:AC45"/>
    <mergeCell ref="M46:N46"/>
    <mergeCell ref="M55:N55"/>
    <mergeCell ref="AB55:AC55"/>
    <mergeCell ref="M50:N50"/>
    <mergeCell ref="AB50:AC50"/>
    <mergeCell ref="M51:N51"/>
    <mergeCell ref="AB51:AC51"/>
    <mergeCell ref="M52:N52"/>
    <mergeCell ref="AB52:AC52"/>
    <mergeCell ref="AB46:AC46"/>
    <mergeCell ref="M41:N41"/>
    <mergeCell ref="AB41:AC41"/>
    <mergeCell ref="M42:N42"/>
    <mergeCell ref="AB42:AC42"/>
    <mergeCell ref="M43:N43"/>
    <mergeCell ref="AB43:AC43"/>
    <mergeCell ref="M38:N38"/>
    <mergeCell ref="AB38:AC38"/>
    <mergeCell ref="M39:N39"/>
    <mergeCell ref="AB39:AC39"/>
    <mergeCell ref="M40:N40"/>
    <mergeCell ref="AB40:AC40"/>
    <mergeCell ref="Z36:Z37"/>
    <mergeCell ref="AA36:AA37"/>
    <mergeCell ref="AB36:AC36"/>
    <mergeCell ref="D37:E37"/>
    <mergeCell ref="F37:G37"/>
    <mergeCell ref="M37:N37"/>
    <mergeCell ref="AB37:AC37"/>
    <mergeCell ref="P36:X36"/>
    <mergeCell ref="B36:B37"/>
    <mergeCell ref="C36:C37"/>
    <mergeCell ref="J36:L36"/>
    <mergeCell ref="M36:N36"/>
    <mergeCell ref="O36:O37"/>
    <mergeCell ref="C17:F17"/>
    <mergeCell ref="K17:L17"/>
    <mergeCell ref="K18:L18"/>
    <mergeCell ref="J33:AA33"/>
    <mergeCell ref="K20:L20"/>
    <mergeCell ref="K21:L21"/>
    <mergeCell ref="E22:F22"/>
    <mergeCell ref="K22:L22"/>
    <mergeCell ref="K23:L23"/>
    <mergeCell ref="E24:F24"/>
    <mergeCell ref="K24:L24"/>
    <mergeCell ref="K25:L25"/>
    <mergeCell ref="K26:L26"/>
    <mergeCell ref="E28:G28"/>
    <mergeCell ref="E30:F30"/>
    <mergeCell ref="E32:F32"/>
    <mergeCell ref="K19:L19"/>
    <mergeCell ref="K10:L10"/>
    <mergeCell ref="K11:L11"/>
    <mergeCell ref="K12:L12"/>
    <mergeCell ref="K13:L13"/>
    <mergeCell ref="K15:L15"/>
    <mergeCell ref="K16:L16"/>
    <mergeCell ref="C14:F14"/>
    <mergeCell ref="K14:L14"/>
    <mergeCell ref="K6:L6"/>
    <mergeCell ref="M6:N6"/>
    <mergeCell ref="K7:L7"/>
    <mergeCell ref="K8:L8"/>
    <mergeCell ref="C9:E9"/>
    <mergeCell ref="K9:L9"/>
    <mergeCell ref="G1:J1"/>
    <mergeCell ref="K1:N1"/>
    <mergeCell ref="AA1:AC1"/>
    <mergeCell ref="B3:F3"/>
    <mergeCell ref="G3:K3"/>
    <mergeCell ref="AA3:AB3"/>
  </mergeCells>
  <phoneticPr fontId="3"/>
  <dataValidations count="3">
    <dataValidation type="list" allowBlank="1" showInputMessage="1" showErrorMessage="1" sqref="H38:I57">
      <formula1>"男,女"</formula1>
    </dataValidation>
    <dataValidation type="list" allowBlank="1" showInputMessage="1" showErrorMessage="1" sqref="C9:E9">
      <formula1>"平,常磐,内郷,小名浜,勿来"</formula1>
    </dataValidation>
    <dataValidation type="list" allowBlank="1" showInputMessage="1" showErrorMessage="1" sqref="M38:M57">
      <formula1>"大学生,高校生,中学生,小学生"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1"/>
  <sheetViews>
    <sheetView workbookViewId="0">
      <selection activeCell="H2" sqref="H2"/>
    </sheetView>
  </sheetViews>
  <sheetFormatPr defaultRowHeight="13.5" x14ac:dyDescent="0.15"/>
  <cols>
    <col min="1" max="2" width="3.25" style="4" customWidth="1"/>
    <col min="3" max="4" width="3.125" style="4" customWidth="1"/>
    <col min="5" max="5" width="3" style="4" customWidth="1"/>
    <col min="6" max="6" width="1.375" style="4" hidden="1" customWidth="1"/>
    <col min="7" max="7" width="13.5" style="4" customWidth="1"/>
    <col min="8" max="8" width="13.125" style="4" customWidth="1"/>
    <col min="9" max="9" width="7.75" style="285" customWidth="1"/>
    <col min="10" max="10" width="2.5" style="4" customWidth="1"/>
    <col min="11" max="11" width="3.5" style="4" customWidth="1"/>
    <col min="12" max="12" width="21.75" style="4" customWidth="1"/>
    <col min="13" max="13" width="2.25" style="4" customWidth="1"/>
    <col min="14" max="14" width="2.75" style="285" customWidth="1"/>
    <col min="15" max="15" width="10.75" style="285" customWidth="1"/>
    <col min="16" max="16" width="7.375" style="4" customWidth="1"/>
    <col min="17" max="17" width="11.375" style="4" customWidth="1"/>
    <col min="18" max="18" width="11.125" style="4" customWidth="1"/>
    <col min="19" max="19" width="3.125" style="4" customWidth="1"/>
    <col min="20" max="256" width="9" style="4"/>
    <col min="257" max="258" width="3.25" style="4" customWidth="1"/>
    <col min="259" max="260" width="3.125" style="4" customWidth="1"/>
    <col min="261" max="261" width="3" style="4" customWidth="1"/>
    <col min="262" max="262" width="0" style="4" hidden="1" customWidth="1"/>
    <col min="263" max="263" width="13.5" style="4" customWidth="1"/>
    <col min="264" max="264" width="13.125" style="4" customWidth="1"/>
    <col min="265" max="265" width="7.75" style="4" customWidth="1"/>
    <col min="266" max="266" width="2.5" style="4" customWidth="1"/>
    <col min="267" max="267" width="3.5" style="4" customWidth="1"/>
    <col min="268" max="268" width="21.75" style="4" customWidth="1"/>
    <col min="269" max="269" width="2.25" style="4" customWidth="1"/>
    <col min="270" max="270" width="2.75" style="4" customWidth="1"/>
    <col min="271" max="271" width="10.75" style="4" customWidth="1"/>
    <col min="272" max="272" width="7.375" style="4" customWidth="1"/>
    <col min="273" max="273" width="11.375" style="4" customWidth="1"/>
    <col min="274" max="274" width="11.125" style="4" customWidth="1"/>
    <col min="275" max="275" width="3.125" style="4" customWidth="1"/>
    <col min="276" max="512" width="9" style="4"/>
    <col min="513" max="514" width="3.25" style="4" customWidth="1"/>
    <col min="515" max="516" width="3.125" style="4" customWidth="1"/>
    <col min="517" max="517" width="3" style="4" customWidth="1"/>
    <col min="518" max="518" width="0" style="4" hidden="1" customWidth="1"/>
    <col min="519" max="519" width="13.5" style="4" customWidth="1"/>
    <col min="520" max="520" width="13.125" style="4" customWidth="1"/>
    <col min="521" max="521" width="7.75" style="4" customWidth="1"/>
    <col min="522" max="522" width="2.5" style="4" customWidth="1"/>
    <col min="523" max="523" width="3.5" style="4" customWidth="1"/>
    <col min="524" max="524" width="21.75" style="4" customWidth="1"/>
    <col min="525" max="525" width="2.25" style="4" customWidth="1"/>
    <col min="526" max="526" width="2.75" style="4" customWidth="1"/>
    <col min="527" max="527" width="10.75" style="4" customWidth="1"/>
    <col min="528" max="528" width="7.375" style="4" customWidth="1"/>
    <col min="529" max="529" width="11.375" style="4" customWidth="1"/>
    <col min="530" max="530" width="11.125" style="4" customWidth="1"/>
    <col min="531" max="531" width="3.125" style="4" customWidth="1"/>
    <col min="532" max="768" width="9" style="4"/>
    <col min="769" max="770" width="3.25" style="4" customWidth="1"/>
    <col min="771" max="772" width="3.125" style="4" customWidth="1"/>
    <col min="773" max="773" width="3" style="4" customWidth="1"/>
    <col min="774" max="774" width="0" style="4" hidden="1" customWidth="1"/>
    <col min="775" max="775" width="13.5" style="4" customWidth="1"/>
    <col min="776" max="776" width="13.125" style="4" customWidth="1"/>
    <col min="777" max="777" width="7.75" style="4" customWidth="1"/>
    <col min="778" max="778" width="2.5" style="4" customWidth="1"/>
    <col min="779" max="779" width="3.5" style="4" customWidth="1"/>
    <col min="780" max="780" width="21.75" style="4" customWidth="1"/>
    <col min="781" max="781" width="2.25" style="4" customWidth="1"/>
    <col min="782" max="782" width="2.75" style="4" customWidth="1"/>
    <col min="783" max="783" width="10.75" style="4" customWidth="1"/>
    <col min="784" max="784" width="7.375" style="4" customWidth="1"/>
    <col min="785" max="785" width="11.375" style="4" customWidth="1"/>
    <col min="786" max="786" width="11.125" style="4" customWidth="1"/>
    <col min="787" max="787" width="3.125" style="4" customWidth="1"/>
    <col min="788" max="1024" width="9" style="4"/>
    <col min="1025" max="1026" width="3.25" style="4" customWidth="1"/>
    <col min="1027" max="1028" width="3.125" style="4" customWidth="1"/>
    <col min="1029" max="1029" width="3" style="4" customWidth="1"/>
    <col min="1030" max="1030" width="0" style="4" hidden="1" customWidth="1"/>
    <col min="1031" max="1031" width="13.5" style="4" customWidth="1"/>
    <col min="1032" max="1032" width="13.125" style="4" customWidth="1"/>
    <col min="1033" max="1033" width="7.75" style="4" customWidth="1"/>
    <col min="1034" max="1034" width="2.5" style="4" customWidth="1"/>
    <col min="1035" max="1035" width="3.5" style="4" customWidth="1"/>
    <col min="1036" max="1036" width="21.75" style="4" customWidth="1"/>
    <col min="1037" max="1037" width="2.25" style="4" customWidth="1"/>
    <col min="1038" max="1038" width="2.75" style="4" customWidth="1"/>
    <col min="1039" max="1039" width="10.75" style="4" customWidth="1"/>
    <col min="1040" max="1040" width="7.375" style="4" customWidth="1"/>
    <col min="1041" max="1041" width="11.375" style="4" customWidth="1"/>
    <col min="1042" max="1042" width="11.125" style="4" customWidth="1"/>
    <col min="1043" max="1043" width="3.125" style="4" customWidth="1"/>
    <col min="1044" max="1280" width="9" style="4"/>
    <col min="1281" max="1282" width="3.25" style="4" customWidth="1"/>
    <col min="1283" max="1284" width="3.125" style="4" customWidth="1"/>
    <col min="1285" max="1285" width="3" style="4" customWidth="1"/>
    <col min="1286" max="1286" width="0" style="4" hidden="1" customWidth="1"/>
    <col min="1287" max="1287" width="13.5" style="4" customWidth="1"/>
    <col min="1288" max="1288" width="13.125" style="4" customWidth="1"/>
    <col min="1289" max="1289" width="7.75" style="4" customWidth="1"/>
    <col min="1290" max="1290" width="2.5" style="4" customWidth="1"/>
    <col min="1291" max="1291" width="3.5" style="4" customWidth="1"/>
    <col min="1292" max="1292" width="21.75" style="4" customWidth="1"/>
    <col min="1293" max="1293" width="2.25" style="4" customWidth="1"/>
    <col min="1294" max="1294" width="2.75" style="4" customWidth="1"/>
    <col min="1295" max="1295" width="10.75" style="4" customWidth="1"/>
    <col min="1296" max="1296" width="7.375" style="4" customWidth="1"/>
    <col min="1297" max="1297" width="11.375" style="4" customWidth="1"/>
    <col min="1298" max="1298" width="11.125" style="4" customWidth="1"/>
    <col min="1299" max="1299" width="3.125" style="4" customWidth="1"/>
    <col min="1300" max="1536" width="9" style="4"/>
    <col min="1537" max="1538" width="3.25" style="4" customWidth="1"/>
    <col min="1539" max="1540" width="3.125" style="4" customWidth="1"/>
    <col min="1541" max="1541" width="3" style="4" customWidth="1"/>
    <col min="1542" max="1542" width="0" style="4" hidden="1" customWidth="1"/>
    <col min="1543" max="1543" width="13.5" style="4" customWidth="1"/>
    <col min="1544" max="1544" width="13.125" style="4" customWidth="1"/>
    <col min="1545" max="1545" width="7.75" style="4" customWidth="1"/>
    <col min="1546" max="1546" width="2.5" style="4" customWidth="1"/>
    <col min="1547" max="1547" width="3.5" style="4" customWidth="1"/>
    <col min="1548" max="1548" width="21.75" style="4" customWidth="1"/>
    <col min="1549" max="1549" width="2.25" style="4" customWidth="1"/>
    <col min="1550" max="1550" width="2.75" style="4" customWidth="1"/>
    <col min="1551" max="1551" width="10.75" style="4" customWidth="1"/>
    <col min="1552" max="1552" width="7.375" style="4" customWidth="1"/>
    <col min="1553" max="1553" width="11.375" style="4" customWidth="1"/>
    <col min="1554" max="1554" width="11.125" style="4" customWidth="1"/>
    <col min="1555" max="1555" width="3.125" style="4" customWidth="1"/>
    <col min="1556" max="1792" width="9" style="4"/>
    <col min="1793" max="1794" width="3.25" style="4" customWidth="1"/>
    <col min="1795" max="1796" width="3.125" style="4" customWidth="1"/>
    <col min="1797" max="1797" width="3" style="4" customWidth="1"/>
    <col min="1798" max="1798" width="0" style="4" hidden="1" customWidth="1"/>
    <col min="1799" max="1799" width="13.5" style="4" customWidth="1"/>
    <col min="1800" max="1800" width="13.125" style="4" customWidth="1"/>
    <col min="1801" max="1801" width="7.75" style="4" customWidth="1"/>
    <col min="1802" max="1802" width="2.5" style="4" customWidth="1"/>
    <col min="1803" max="1803" width="3.5" style="4" customWidth="1"/>
    <col min="1804" max="1804" width="21.75" style="4" customWidth="1"/>
    <col min="1805" max="1805" width="2.25" style="4" customWidth="1"/>
    <col min="1806" max="1806" width="2.75" style="4" customWidth="1"/>
    <col min="1807" max="1807" width="10.75" style="4" customWidth="1"/>
    <col min="1808" max="1808" width="7.375" style="4" customWidth="1"/>
    <col min="1809" max="1809" width="11.375" style="4" customWidth="1"/>
    <col min="1810" max="1810" width="11.125" style="4" customWidth="1"/>
    <col min="1811" max="1811" width="3.125" style="4" customWidth="1"/>
    <col min="1812" max="2048" width="9" style="4"/>
    <col min="2049" max="2050" width="3.25" style="4" customWidth="1"/>
    <col min="2051" max="2052" width="3.125" style="4" customWidth="1"/>
    <col min="2053" max="2053" width="3" style="4" customWidth="1"/>
    <col min="2054" max="2054" width="0" style="4" hidden="1" customWidth="1"/>
    <col min="2055" max="2055" width="13.5" style="4" customWidth="1"/>
    <col min="2056" max="2056" width="13.125" style="4" customWidth="1"/>
    <col min="2057" max="2057" width="7.75" style="4" customWidth="1"/>
    <col min="2058" max="2058" width="2.5" style="4" customWidth="1"/>
    <col min="2059" max="2059" width="3.5" style="4" customWidth="1"/>
    <col min="2060" max="2060" width="21.75" style="4" customWidth="1"/>
    <col min="2061" max="2061" width="2.25" style="4" customWidth="1"/>
    <col min="2062" max="2062" width="2.75" style="4" customWidth="1"/>
    <col min="2063" max="2063" width="10.75" style="4" customWidth="1"/>
    <col min="2064" max="2064" width="7.375" style="4" customWidth="1"/>
    <col min="2065" max="2065" width="11.375" style="4" customWidth="1"/>
    <col min="2066" max="2066" width="11.125" style="4" customWidth="1"/>
    <col min="2067" max="2067" width="3.125" style="4" customWidth="1"/>
    <col min="2068" max="2304" width="9" style="4"/>
    <col min="2305" max="2306" width="3.25" style="4" customWidth="1"/>
    <col min="2307" max="2308" width="3.125" style="4" customWidth="1"/>
    <col min="2309" max="2309" width="3" style="4" customWidth="1"/>
    <col min="2310" max="2310" width="0" style="4" hidden="1" customWidth="1"/>
    <col min="2311" max="2311" width="13.5" style="4" customWidth="1"/>
    <col min="2312" max="2312" width="13.125" style="4" customWidth="1"/>
    <col min="2313" max="2313" width="7.75" style="4" customWidth="1"/>
    <col min="2314" max="2314" width="2.5" style="4" customWidth="1"/>
    <col min="2315" max="2315" width="3.5" style="4" customWidth="1"/>
    <col min="2316" max="2316" width="21.75" style="4" customWidth="1"/>
    <col min="2317" max="2317" width="2.25" style="4" customWidth="1"/>
    <col min="2318" max="2318" width="2.75" style="4" customWidth="1"/>
    <col min="2319" max="2319" width="10.75" style="4" customWidth="1"/>
    <col min="2320" max="2320" width="7.375" style="4" customWidth="1"/>
    <col min="2321" max="2321" width="11.375" style="4" customWidth="1"/>
    <col min="2322" max="2322" width="11.125" style="4" customWidth="1"/>
    <col min="2323" max="2323" width="3.125" style="4" customWidth="1"/>
    <col min="2324" max="2560" width="9" style="4"/>
    <col min="2561" max="2562" width="3.25" style="4" customWidth="1"/>
    <col min="2563" max="2564" width="3.125" style="4" customWidth="1"/>
    <col min="2565" max="2565" width="3" style="4" customWidth="1"/>
    <col min="2566" max="2566" width="0" style="4" hidden="1" customWidth="1"/>
    <col min="2567" max="2567" width="13.5" style="4" customWidth="1"/>
    <col min="2568" max="2568" width="13.125" style="4" customWidth="1"/>
    <col min="2569" max="2569" width="7.75" style="4" customWidth="1"/>
    <col min="2570" max="2570" width="2.5" style="4" customWidth="1"/>
    <col min="2571" max="2571" width="3.5" style="4" customWidth="1"/>
    <col min="2572" max="2572" width="21.75" style="4" customWidth="1"/>
    <col min="2573" max="2573" width="2.25" style="4" customWidth="1"/>
    <col min="2574" max="2574" width="2.75" style="4" customWidth="1"/>
    <col min="2575" max="2575" width="10.75" style="4" customWidth="1"/>
    <col min="2576" max="2576" width="7.375" style="4" customWidth="1"/>
    <col min="2577" max="2577" width="11.375" style="4" customWidth="1"/>
    <col min="2578" max="2578" width="11.125" style="4" customWidth="1"/>
    <col min="2579" max="2579" width="3.125" style="4" customWidth="1"/>
    <col min="2580" max="2816" width="9" style="4"/>
    <col min="2817" max="2818" width="3.25" style="4" customWidth="1"/>
    <col min="2819" max="2820" width="3.125" style="4" customWidth="1"/>
    <col min="2821" max="2821" width="3" style="4" customWidth="1"/>
    <col min="2822" max="2822" width="0" style="4" hidden="1" customWidth="1"/>
    <col min="2823" max="2823" width="13.5" style="4" customWidth="1"/>
    <col min="2824" max="2824" width="13.125" style="4" customWidth="1"/>
    <col min="2825" max="2825" width="7.75" style="4" customWidth="1"/>
    <col min="2826" max="2826" width="2.5" style="4" customWidth="1"/>
    <col min="2827" max="2827" width="3.5" style="4" customWidth="1"/>
    <col min="2828" max="2828" width="21.75" style="4" customWidth="1"/>
    <col min="2829" max="2829" width="2.25" style="4" customWidth="1"/>
    <col min="2830" max="2830" width="2.75" style="4" customWidth="1"/>
    <col min="2831" max="2831" width="10.75" style="4" customWidth="1"/>
    <col min="2832" max="2832" width="7.375" style="4" customWidth="1"/>
    <col min="2833" max="2833" width="11.375" style="4" customWidth="1"/>
    <col min="2834" max="2834" width="11.125" style="4" customWidth="1"/>
    <col min="2835" max="2835" width="3.125" style="4" customWidth="1"/>
    <col min="2836" max="3072" width="9" style="4"/>
    <col min="3073" max="3074" width="3.25" style="4" customWidth="1"/>
    <col min="3075" max="3076" width="3.125" style="4" customWidth="1"/>
    <col min="3077" max="3077" width="3" style="4" customWidth="1"/>
    <col min="3078" max="3078" width="0" style="4" hidden="1" customWidth="1"/>
    <col min="3079" max="3079" width="13.5" style="4" customWidth="1"/>
    <col min="3080" max="3080" width="13.125" style="4" customWidth="1"/>
    <col min="3081" max="3081" width="7.75" style="4" customWidth="1"/>
    <col min="3082" max="3082" width="2.5" style="4" customWidth="1"/>
    <col min="3083" max="3083" width="3.5" style="4" customWidth="1"/>
    <col min="3084" max="3084" width="21.75" style="4" customWidth="1"/>
    <col min="3085" max="3085" width="2.25" style="4" customWidth="1"/>
    <col min="3086" max="3086" width="2.75" style="4" customWidth="1"/>
    <col min="3087" max="3087" width="10.75" style="4" customWidth="1"/>
    <col min="3088" max="3088" width="7.375" style="4" customWidth="1"/>
    <col min="3089" max="3089" width="11.375" style="4" customWidth="1"/>
    <col min="3090" max="3090" width="11.125" style="4" customWidth="1"/>
    <col min="3091" max="3091" width="3.125" style="4" customWidth="1"/>
    <col min="3092" max="3328" width="9" style="4"/>
    <col min="3329" max="3330" width="3.25" style="4" customWidth="1"/>
    <col min="3331" max="3332" width="3.125" style="4" customWidth="1"/>
    <col min="3333" max="3333" width="3" style="4" customWidth="1"/>
    <col min="3334" max="3334" width="0" style="4" hidden="1" customWidth="1"/>
    <col min="3335" max="3335" width="13.5" style="4" customWidth="1"/>
    <col min="3336" max="3336" width="13.125" style="4" customWidth="1"/>
    <col min="3337" max="3337" width="7.75" style="4" customWidth="1"/>
    <col min="3338" max="3338" width="2.5" style="4" customWidth="1"/>
    <col min="3339" max="3339" width="3.5" style="4" customWidth="1"/>
    <col min="3340" max="3340" width="21.75" style="4" customWidth="1"/>
    <col min="3341" max="3341" width="2.25" style="4" customWidth="1"/>
    <col min="3342" max="3342" width="2.75" style="4" customWidth="1"/>
    <col min="3343" max="3343" width="10.75" style="4" customWidth="1"/>
    <col min="3344" max="3344" width="7.375" style="4" customWidth="1"/>
    <col min="3345" max="3345" width="11.375" style="4" customWidth="1"/>
    <col min="3346" max="3346" width="11.125" style="4" customWidth="1"/>
    <col min="3347" max="3347" width="3.125" style="4" customWidth="1"/>
    <col min="3348" max="3584" width="9" style="4"/>
    <col min="3585" max="3586" width="3.25" style="4" customWidth="1"/>
    <col min="3587" max="3588" width="3.125" style="4" customWidth="1"/>
    <col min="3589" max="3589" width="3" style="4" customWidth="1"/>
    <col min="3590" max="3590" width="0" style="4" hidden="1" customWidth="1"/>
    <col min="3591" max="3591" width="13.5" style="4" customWidth="1"/>
    <col min="3592" max="3592" width="13.125" style="4" customWidth="1"/>
    <col min="3593" max="3593" width="7.75" style="4" customWidth="1"/>
    <col min="3594" max="3594" width="2.5" style="4" customWidth="1"/>
    <col min="3595" max="3595" width="3.5" style="4" customWidth="1"/>
    <col min="3596" max="3596" width="21.75" style="4" customWidth="1"/>
    <col min="3597" max="3597" width="2.25" style="4" customWidth="1"/>
    <col min="3598" max="3598" width="2.75" style="4" customWidth="1"/>
    <col min="3599" max="3599" width="10.75" style="4" customWidth="1"/>
    <col min="3600" max="3600" width="7.375" style="4" customWidth="1"/>
    <col min="3601" max="3601" width="11.375" style="4" customWidth="1"/>
    <col min="3602" max="3602" width="11.125" style="4" customWidth="1"/>
    <col min="3603" max="3603" width="3.125" style="4" customWidth="1"/>
    <col min="3604" max="3840" width="9" style="4"/>
    <col min="3841" max="3842" width="3.25" style="4" customWidth="1"/>
    <col min="3843" max="3844" width="3.125" style="4" customWidth="1"/>
    <col min="3845" max="3845" width="3" style="4" customWidth="1"/>
    <col min="3846" max="3846" width="0" style="4" hidden="1" customWidth="1"/>
    <col min="3847" max="3847" width="13.5" style="4" customWidth="1"/>
    <col min="3848" max="3848" width="13.125" style="4" customWidth="1"/>
    <col min="3849" max="3849" width="7.75" style="4" customWidth="1"/>
    <col min="3850" max="3850" width="2.5" style="4" customWidth="1"/>
    <col min="3851" max="3851" width="3.5" style="4" customWidth="1"/>
    <col min="3852" max="3852" width="21.75" style="4" customWidth="1"/>
    <col min="3853" max="3853" width="2.25" style="4" customWidth="1"/>
    <col min="3854" max="3854" width="2.75" style="4" customWidth="1"/>
    <col min="3855" max="3855" width="10.75" style="4" customWidth="1"/>
    <col min="3856" max="3856" width="7.375" style="4" customWidth="1"/>
    <col min="3857" max="3857" width="11.375" style="4" customWidth="1"/>
    <col min="3858" max="3858" width="11.125" style="4" customWidth="1"/>
    <col min="3859" max="3859" width="3.125" style="4" customWidth="1"/>
    <col min="3860" max="4096" width="9" style="4"/>
    <col min="4097" max="4098" width="3.25" style="4" customWidth="1"/>
    <col min="4099" max="4100" width="3.125" style="4" customWidth="1"/>
    <col min="4101" max="4101" width="3" style="4" customWidth="1"/>
    <col min="4102" max="4102" width="0" style="4" hidden="1" customWidth="1"/>
    <col min="4103" max="4103" width="13.5" style="4" customWidth="1"/>
    <col min="4104" max="4104" width="13.125" style="4" customWidth="1"/>
    <col min="4105" max="4105" width="7.75" style="4" customWidth="1"/>
    <col min="4106" max="4106" width="2.5" style="4" customWidth="1"/>
    <col min="4107" max="4107" width="3.5" style="4" customWidth="1"/>
    <col min="4108" max="4108" width="21.75" style="4" customWidth="1"/>
    <col min="4109" max="4109" width="2.25" style="4" customWidth="1"/>
    <col min="4110" max="4110" width="2.75" style="4" customWidth="1"/>
    <col min="4111" max="4111" width="10.75" style="4" customWidth="1"/>
    <col min="4112" max="4112" width="7.375" style="4" customWidth="1"/>
    <col min="4113" max="4113" width="11.375" style="4" customWidth="1"/>
    <col min="4114" max="4114" width="11.125" style="4" customWidth="1"/>
    <col min="4115" max="4115" width="3.125" style="4" customWidth="1"/>
    <col min="4116" max="4352" width="9" style="4"/>
    <col min="4353" max="4354" width="3.25" style="4" customWidth="1"/>
    <col min="4355" max="4356" width="3.125" style="4" customWidth="1"/>
    <col min="4357" max="4357" width="3" style="4" customWidth="1"/>
    <col min="4358" max="4358" width="0" style="4" hidden="1" customWidth="1"/>
    <col min="4359" max="4359" width="13.5" style="4" customWidth="1"/>
    <col min="4360" max="4360" width="13.125" style="4" customWidth="1"/>
    <col min="4361" max="4361" width="7.75" style="4" customWidth="1"/>
    <col min="4362" max="4362" width="2.5" style="4" customWidth="1"/>
    <col min="4363" max="4363" width="3.5" style="4" customWidth="1"/>
    <col min="4364" max="4364" width="21.75" style="4" customWidth="1"/>
    <col min="4365" max="4365" width="2.25" style="4" customWidth="1"/>
    <col min="4366" max="4366" width="2.75" style="4" customWidth="1"/>
    <col min="4367" max="4367" width="10.75" style="4" customWidth="1"/>
    <col min="4368" max="4368" width="7.375" style="4" customWidth="1"/>
    <col min="4369" max="4369" width="11.375" style="4" customWidth="1"/>
    <col min="4370" max="4370" width="11.125" style="4" customWidth="1"/>
    <col min="4371" max="4371" width="3.125" style="4" customWidth="1"/>
    <col min="4372" max="4608" width="9" style="4"/>
    <col min="4609" max="4610" width="3.25" style="4" customWidth="1"/>
    <col min="4611" max="4612" width="3.125" style="4" customWidth="1"/>
    <col min="4613" max="4613" width="3" style="4" customWidth="1"/>
    <col min="4614" max="4614" width="0" style="4" hidden="1" customWidth="1"/>
    <col min="4615" max="4615" width="13.5" style="4" customWidth="1"/>
    <col min="4616" max="4616" width="13.125" style="4" customWidth="1"/>
    <col min="4617" max="4617" width="7.75" style="4" customWidth="1"/>
    <col min="4618" max="4618" width="2.5" style="4" customWidth="1"/>
    <col min="4619" max="4619" width="3.5" style="4" customWidth="1"/>
    <col min="4620" max="4620" width="21.75" style="4" customWidth="1"/>
    <col min="4621" max="4621" width="2.25" style="4" customWidth="1"/>
    <col min="4622" max="4622" width="2.75" style="4" customWidth="1"/>
    <col min="4623" max="4623" width="10.75" style="4" customWidth="1"/>
    <col min="4624" max="4624" width="7.375" style="4" customWidth="1"/>
    <col min="4625" max="4625" width="11.375" style="4" customWidth="1"/>
    <col min="4626" max="4626" width="11.125" style="4" customWidth="1"/>
    <col min="4627" max="4627" width="3.125" style="4" customWidth="1"/>
    <col min="4628" max="4864" width="9" style="4"/>
    <col min="4865" max="4866" width="3.25" style="4" customWidth="1"/>
    <col min="4867" max="4868" width="3.125" style="4" customWidth="1"/>
    <col min="4869" max="4869" width="3" style="4" customWidth="1"/>
    <col min="4870" max="4870" width="0" style="4" hidden="1" customWidth="1"/>
    <col min="4871" max="4871" width="13.5" style="4" customWidth="1"/>
    <col min="4872" max="4872" width="13.125" style="4" customWidth="1"/>
    <col min="4873" max="4873" width="7.75" style="4" customWidth="1"/>
    <col min="4874" max="4874" width="2.5" style="4" customWidth="1"/>
    <col min="4875" max="4875" width="3.5" style="4" customWidth="1"/>
    <col min="4876" max="4876" width="21.75" style="4" customWidth="1"/>
    <col min="4877" max="4877" width="2.25" style="4" customWidth="1"/>
    <col min="4878" max="4878" width="2.75" style="4" customWidth="1"/>
    <col min="4879" max="4879" width="10.75" style="4" customWidth="1"/>
    <col min="4880" max="4880" width="7.375" style="4" customWidth="1"/>
    <col min="4881" max="4881" width="11.375" style="4" customWidth="1"/>
    <col min="4882" max="4882" width="11.125" style="4" customWidth="1"/>
    <col min="4883" max="4883" width="3.125" style="4" customWidth="1"/>
    <col min="4884" max="5120" width="9" style="4"/>
    <col min="5121" max="5122" width="3.25" style="4" customWidth="1"/>
    <col min="5123" max="5124" width="3.125" style="4" customWidth="1"/>
    <col min="5125" max="5125" width="3" style="4" customWidth="1"/>
    <col min="5126" max="5126" width="0" style="4" hidden="1" customWidth="1"/>
    <col min="5127" max="5127" width="13.5" style="4" customWidth="1"/>
    <col min="5128" max="5128" width="13.125" style="4" customWidth="1"/>
    <col min="5129" max="5129" width="7.75" style="4" customWidth="1"/>
    <col min="5130" max="5130" width="2.5" style="4" customWidth="1"/>
    <col min="5131" max="5131" width="3.5" style="4" customWidth="1"/>
    <col min="5132" max="5132" width="21.75" style="4" customWidth="1"/>
    <col min="5133" max="5133" width="2.25" style="4" customWidth="1"/>
    <col min="5134" max="5134" width="2.75" style="4" customWidth="1"/>
    <col min="5135" max="5135" width="10.75" style="4" customWidth="1"/>
    <col min="5136" max="5136" width="7.375" style="4" customWidth="1"/>
    <col min="5137" max="5137" width="11.375" style="4" customWidth="1"/>
    <col min="5138" max="5138" width="11.125" style="4" customWidth="1"/>
    <col min="5139" max="5139" width="3.125" style="4" customWidth="1"/>
    <col min="5140" max="5376" width="9" style="4"/>
    <col min="5377" max="5378" width="3.25" style="4" customWidth="1"/>
    <col min="5379" max="5380" width="3.125" style="4" customWidth="1"/>
    <col min="5381" max="5381" width="3" style="4" customWidth="1"/>
    <col min="5382" max="5382" width="0" style="4" hidden="1" customWidth="1"/>
    <col min="5383" max="5383" width="13.5" style="4" customWidth="1"/>
    <col min="5384" max="5384" width="13.125" style="4" customWidth="1"/>
    <col min="5385" max="5385" width="7.75" style="4" customWidth="1"/>
    <col min="5386" max="5386" width="2.5" style="4" customWidth="1"/>
    <col min="5387" max="5387" width="3.5" style="4" customWidth="1"/>
    <col min="5388" max="5388" width="21.75" style="4" customWidth="1"/>
    <col min="5389" max="5389" width="2.25" style="4" customWidth="1"/>
    <col min="5390" max="5390" width="2.75" style="4" customWidth="1"/>
    <col min="5391" max="5391" width="10.75" style="4" customWidth="1"/>
    <col min="5392" max="5392" width="7.375" style="4" customWidth="1"/>
    <col min="5393" max="5393" width="11.375" style="4" customWidth="1"/>
    <col min="5394" max="5394" width="11.125" style="4" customWidth="1"/>
    <col min="5395" max="5395" width="3.125" style="4" customWidth="1"/>
    <col min="5396" max="5632" width="9" style="4"/>
    <col min="5633" max="5634" width="3.25" style="4" customWidth="1"/>
    <col min="5635" max="5636" width="3.125" style="4" customWidth="1"/>
    <col min="5637" max="5637" width="3" style="4" customWidth="1"/>
    <col min="5638" max="5638" width="0" style="4" hidden="1" customWidth="1"/>
    <col min="5639" max="5639" width="13.5" style="4" customWidth="1"/>
    <col min="5640" max="5640" width="13.125" style="4" customWidth="1"/>
    <col min="5641" max="5641" width="7.75" style="4" customWidth="1"/>
    <col min="5642" max="5642" width="2.5" style="4" customWidth="1"/>
    <col min="5643" max="5643" width="3.5" style="4" customWidth="1"/>
    <col min="5644" max="5644" width="21.75" style="4" customWidth="1"/>
    <col min="5645" max="5645" width="2.25" style="4" customWidth="1"/>
    <col min="5646" max="5646" width="2.75" style="4" customWidth="1"/>
    <col min="5647" max="5647" width="10.75" style="4" customWidth="1"/>
    <col min="5648" max="5648" width="7.375" style="4" customWidth="1"/>
    <col min="5649" max="5649" width="11.375" style="4" customWidth="1"/>
    <col min="5650" max="5650" width="11.125" style="4" customWidth="1"/>
    <col min="5651" max="5651" width="3.125" style="4" customWidth="1"/>
    <col min="5652" max="5888" width="9" style="4"/>
    <col min="5889" max="5890" width="3.25" style="4" customWidth="1"/>
    <col min="5891" max="5892" width="3.125" style="4" customWidth="1"/>
    <col min="5893" max="5893" width="3" style="4" customWidth="1"/>
    <col min="5894" max="5894" width="0" style="4" hidden="1" customWidth="1"/>
    <col min="5895" max="5895" width="13.5" style="4" customWidth="1"/>
    <col min="5896" max="5896" width="13.125" style="4" customWidth="1"/>
    <col min="5897" max="5897" width="7.75" style="4" customWidth="1"/>
    <col min="5898" max="5898" width="2.5" style="4" customWidth="1"/>
    <col min="5899" max="5899" width="3.5" style="4" customWidth="1"/>
    <col min="5900" max="5900" width="21.75" style="4" customWidth="1"/>
    <col min="5901" max="5901" width="2.25" style="4" customWidth="1"/>
    <col min="5902" max="5902" width="2.75" style="4" customWidth="1"/>
    <col min="5903" max="5903" width="10.75" style="4" customWidth="1"/>
    <col min="5904" max="5904" width="7.375" style="4" customWidth="1"/>
    <col min="5905" max="5905" width="11.375" style="4" customWidth="1"/>
    <col min="5906" max="5906" width="11.125" style="4" customWidth="1"/>
    <col min="5907" max="5907" width="3.125" style="4" customWidth="1"/>
    <col min="5908" max="6144" width="9" style="4"/>
    <col min="6145" max="6146" width="3.25" style="4" customWidth="1"/>
    <col min="6147" max="6148" width="3.125" style="4" customWidth="1"/>
    <col min="6149" max="6149" width="3" style="4" customWidth="1"/>
    <col min="6150" max="6150" width="0" style="4" hidden="1" customWidth="1"/>
    <col min="6151" max="6151" width="13.5" style="4" customWidth="1"/>
    <col min="6152" max="6152" width="13.125" style="4" customWidth="1"/>
    <col min="6153" max="6153" width="7.75" style="4" customWidth="1"/>
    <col min="6154" max="6154" width="2.5" style="4" customWidth="1"/>
    <col min="6155" max="6155" width="3.5" style="4" customWidth="1"/>
    <col min="6156" max="6156" width="21.75" style="4" customWidth="1"/>
    <col min="6157" max="6157" width="2.25" style="4" customWidth="1"/>
    <col min="6158" max="6158" width="2.75" style="4" customWidth="1"/>
    <col min="6159" max="6159" width="10.75" style="4" customWidth="1"/>
    <col min="6160" max="6160" width="7.375" style="4" customWidth="1"/>
    <col min="6161" max="6161" width="11.375" style="4" customWidth="1"/>
    <col min="6162" max="6162" width="11.125" style="4" customWidth="1"/>
    <col min="6163" max="6163" width="3.125" style="4" customWidth="1"/>
    <col min="6164" max="6400" width="9" style="4"/>
    <col min="6401" max="6402" width="3.25" style="4" customWidth="1"/>
    <col min="6403" max="6404" width="3.125" style="4" customWidth="1"/>
    <col min="6405" max="6405" width="3" style="4" customWidth="1"/>
    <col min="6406" max="6406" width="0" style="4" hidden="1" customWidth="1"/>
    <col min="6407" max="6407" width="13.5" style="4" customWidth="1"/>
    <col min="6408" max="6408" width="13.125" style="4" customWidth="1"/>
    <col min="6409" max="6409" width="7.75" style="4" customWidth="1"/>
    <col min="6410" max="6410" width="2.5" style="4" customWidth="1"/>
    <col min="6411" max="6411" width="3.5" style="4" customWidth="1"/>
    <col min="6412" max="6412" width="21.75" style="4" customWidth="1"/>
    <col min="6413" max="6413" width="2.25" style="4" customWidth="1"/>
    <col min="6414" max="6414" width="2.75" style="4" customWidth="1"/>
    <col min="6415" max="6415" width="10.75" style="4" customWidth="1"/>
    <col min="6416" max="6416" width="7.375" style="4" customWidth="1"/>
    <col min="6417" max="6417" width="11.375" style="4" customWidth="1"/>
    <col min="6418" max="6418" width="11.125" style="4" customWidth="1"/>
    <col min="6419" max="6419" width="3.125" style="4" customWidth="1"/>
    <col min="6420" max="6656" width="9" style="4"/>
    <col min="6657" max="6658" width="3.25" style="4" customWidth="1"/>
    <col min="6659" max="6660" width="3.125" style="4" customWidth="1"/>
    <col min="6661" max="6661" width="3" style="4" customWidth="1"/>
    <col min="6662" max="6662" width="0" style="4" hidden="1" customWidth="1"/>
    <col min="6663" max="6663" width="13.5" style="4" customWidth="1"/>
    <col min="6664" max="6664" width="13.125" style="4" customWidth="1"/>
    <col min="6665" max="6665" width="7.75" style="4" customWidth="1"/>
    <col min="6666" max="6666" width="2.5" style="4" customWidth="1"/>
    <col min="6667" max="6667" width="3.5" style="4" customWidth="1"/>
    <col min="6668" max="6668" width="21.75" style="4" customWidth="1"/>
    <col min="6669" max="6669" width="2.25" style="4" customWidth="1"/>
    <col min="6670" max="6670" width="2.75" style="4" customWidth="1"/>
    <col min="6671" max="6671" width="10.75" style="4" customWidth="1"/>
    <col min="6672" max="6672" width="7.375" style="4" customWidth="1"/>
    <col min="6673" max="6673" width="11.375" style="4" customWidth="1"/>
    <col min="6674" max="6674" width="11.125" style="4" customWidth="1"/>
    <col min="6675" max="6675" width="3.125" style="4" customWidth="1"/>
    <col min="6676" max="6912" width="9" style="4"/>
    <col min="6913" max="6914" width="3.25" style="4" customWidth="1"/>
    <col min="6915" max="6916" width="3.125" style="4" customWidth="1"/>
    <col min="6917" max="6917" width="3" style="4" customWidth="1"/>
    <col min="6918" max="6918" width="0" style="4" hidden="1" customWidth="1"/>
    <col min="6919" max="6919" width="13.5" style="4" customWidth="1"/>
    <col min="6920" max="6920" width="13.125" style="4" customWidth="1"/>
    <col min="6921" max="6921" width="7.75" style="4" customWidth="1"/>
    <col min="6922" max="6922" width="2.5" style="4" customWidth="1"/>
    <col min="6923" max="6923" width="3.5" style="4" customWidth="1"/>
    <col min="6924" max="6924" width="21.75" style="4" customWidth="1"/>
    <col min="6925" max="6925" width="2.25" style="4" customWidth="1"/>
    <col min="6926" max="6926" width="2.75" style="4" customWidth="1"/>
    <col min="6927" max="6927" width="10.75" style="4" customWidth="1"/>
    <col min="6928" max="6928" width="7.375" style="4" customWidth="1"/>
    <col min="6929" max="6929" width="11.375" style="4" customWidth="1"/>
    <col min="6930" max="6930" width="11.125" style="4" customWidth="1"/>
    <col min="6931" max="6931" width="3.125" style="4" customWidth="1"/>
    <col min="6932" max="7168" width="9" style="4"/>
    <col min="7169" max="7170" width="3.25" style="4" customWidth="1"/>
    <col min="7171" max="7172" width="3.125" style="4" customWidth="1"/>
    <col min="7173" max="7173" width="3" style="4" customWidth="1"/>
    <col min="7174" max="7174" width="0" style="4" hidden="1" customWidth="1"/>
    <col min="7175" max="7175" width="13.5" style="4" customWidth="1"/>
    <col min="7176" max="7176" width="13.125" style="4" customWidth="1"/>
    <col min="7177" max="7177" width="7.75" style="4" customWidth="1"/>
    <col min="7178" max="7178" width="2.5" style="4" customWidth="1"/>
    <col min="7179" max="7179" width="3.5" style="4" customWidth="1"/>
    <col min="7180" max="7180" width="21.75" style="4" customWidth="1"/>
    <col min="7181" max="7181" width="2.25" style="4" customWidth="1"/>
    <col min="7182" max="7182" width="2.75" style="4" customWidth="1"/>
    <col min="7183" max="7183" width="10.75" style="4" customWidth="1"/>
    <col min="7184" max="7184" width="7.375" style="4" customWidth="1"/>
    <col min="7185" max="7185" width="11.375" style="4" customWidth="1"/>
    <col min="7186" max="7186" width="11.125" style="4" customWidth="1"/>
    <col min="7187" max="7187" width="3.125" style="4" customWidth="1"/>
    <col min="7188" max="7424" width="9" style="4"/>
    <col min="7425" max="7426" width="3.25" style="4" customWidth="1"/>
    <col min="7427" max="7428" width="3.125" style="4" customWidth="1"/>
    <col min="7429" max="7429" width="3" style="4" customWidth="1"/>
    <col min="7430" max="7430" width="0" style="4" hidden="1" customWidth="1"/>
    <col min="7431" max="7431" width="13.5" style="4" customWidth="1"/>
    <col min="7432" max="7432" width="13.125" style="4" customWidth="1"/>
    <col min="7433" max="7433" width="7.75" style="4" customWidth="1"/>
    <col min="7434" max="7434" width="2.5" style="4" customWidth="1"/>
    <col min="7435" max="7435" width="3.5" style="4" customWidth="1"/>
    <col min="7436" max="7436" width="21.75" style="4" customWidth="1"/>
    <col min="7437" max="7437" width="2.25" style="4" customWidth="1"/>
    <col min="7438" max="7438" width="2.75" style="4" customWidth="1"/>
    <col min="7439" max="7439" width="10.75" style="4" customWidth="1"/>
    <col min="7440" max="7440" width="7.375" style="4" customWidth="1"/>
    <col min="7441" max="7441" width="11.375" style="4" customWidth="1"/>
    <col min="7442" max="7442" width="11.125" style="4" customWidth="1"/>
    <col min="7443" max="7443" width="3.125" style="4" customWidth="1"/>
    <col min="7444" max="7680" width="9" style="4"/>
    <col min="7681" max="7682" width="3.25" style="4" customWidth="1"/>
    <col min="7683" max="7684" width="3.125" style="4" customWidth="1"/>
    <col min="7685" max="7685" width="3" style="4" customWidth="1"/>
    <col min="7686" max="7686" width="0" style="4" hidden="1" customWidth="1"/>
    <col min="7687" max="7687" width="13.5" style="4" customWidth="1"/>
    <col min="7688" max="7688" width="13.125" style="4" customWidth="1"/>
    <col min="7689" max="7689" width="7.75" style="4" customWidth="1"/>
    <col min="7690" max="7690" width="2.5" style="4" customWidth="1"/>
    <col min="7691" max="7691" width="3.5" style="4" customWidth="1"/>
    <col min="7692" max="7692" width="21.75" style="4" customWidth="1"/>
    <col min="7693" max="7693" width="2.25" style="4" customWidth="1"/>
    <col min="7694" max="7694" width="2.75" style="4" customWidth="1"/>
    <col min="7695" max="7695" width="10.75" style="4" customWidth="1"/>
    <col min="7696" max="7696" width="7.375" style="4" customWidth="1"/>
    <col min="7697" max="7697" width="11.375" style="4" customWidth="1"/>
    <col min="7698" max="7698" width="11.125" style="4" customWidth="1"/>
    <col min="7699" max="7699" width="3.125" style="4" customWidth="1"/>
    <col min="7700" max="7936" width="9" style="4"/>
    <col min="7937" max="7938" width="3.25" style="4" customWidth="1"/>
    <col min="7939" max="7940" width="3.125" style="4" customWidth="1"/>
    <col min="7941" max="7941" width="3" style="4" customWidth="1"/>
    <col min="7942" max="7942" width="0" style="4" hidden="1" customWidth="1"/>
    <col min="7943" max="7943" width="13.5" style="4" customWidth="1"/>
    <col min="7944" max="7944" width="13.125" style="4" customWidth="1"/>
    <col min="7945" max="7945" width="7.75" style="4" customWidth="1"/>
    <col min="7946" max="7946" width="2.5" style="4" customWidth="1"/>
    <col min="7947" max="7947" width="3.5" style="4" customWidth="1"/>
    <col min="7948" max="7948" width="21.75" style="4" customWidth="1"/>
    <col min="7949" max="7949" width="2.25" style="4" customWidth="1"/>
    <col min="7950" max="7950" width="2.75" style="4" customWidth="1"/>
    <col min="7951" max="7951" width="10.75" style="4" customWidth="1"/>
    <col min="7952" max="7952" width="7.375" style="4" customWidth="1"/>
    <col min="7953" max="7953" width="11.375" style="4" customWidth="1"/>
    <col min="7954" max="7954" width="11.125" style="4" customWidth="1"/>
    <col min="7955" max="7955" width="3.125" style="4" customWidth="1"/>
    <col min="7956" max="8192" width="9" style="4"/>
    <col min="8193" max="8194" width="3.25" style="4" customWidth="1"/>
    <col min="8195" max="8196" width="3.125" style="4" customWidth="1"/>
    <col min="8197" max="8197" width="3" style="4" customWidth="1"/>
    <col min="8198" max="8198" width="0" style="4" hidden="1" customWidth="1"/>
    <col min="8199" max="8199" width="13.5" style="4" customWidth="1"/>
    <col min="8200" max="8200" width="13.125" style="4" customWidth="1"/>
    <col min="8201" max="8201" width="7.75" style="4" customWidth="1"/>
    <col min="8202" max="8202" width="2.5" style="4" customWidth="1"/>
    <col min="8203" max="8203" width="3.5" style="4" customWidth="1"/>
    <col min="8204" max="8204" width="21.75" style="4" customWidth="1"/>
    <col min="8205" max="8205" width="2.25" style="4" customWidth="1"/>
    <col min="8206" max="8206" width="2.75" style="4" customWidth="1"/>
    <col min="8207" max="8207" width="10.75" style="4" customWidth="1"/>
    <col min="8208" max="8208" width="7.375" style="4" customWidth="1"/>
    <col min="8209" max="8209" width="11.375" style="4" customWidth="1"/>
    <col min="8210" max="8210" width="11.125" style="4" customWidth="1"/>
    <col min="8211" max="8211" width="3.125" style="4" customWidth="1"/>
    <col min="8212" max="8448" width="9" style="4"/>
    <col min="8449" max="8450" width="3.25" style="4" customWidth="1"/>
    <col min="8451" max="8452" width="3.125" style="4" customWidth="1"/>
    <col min="8453" max="8453" width="3" style="4" customWidth="1"/>
    <col min="8454" max="8454" width="0" style="4" hidden="1" customWidth="1"/>
    <col min="8455" max="8455" width="13.5" style="4" customWidth="1"/>
    <col min="8456" max="8456" width="13.125" style="4" customWidth="1"/>
    <col min="8457" max="8457" width="7.75" style="4" customWidth="1"/>
    <col min="8458" max="8458" width="2.5" style="4" customWidth="1"/>
    <col min="8459" max="8459" width="3.5" style="4" customWidth="1"/>
    <col min="8460" max="8460" width="21.75" style="4" customWidth="1"/>
    <col min="8461" max="8461" width="2.25" style="4" customWidth="1"/>
    <col min="8462" max="8462" width="2.75" style="4" customWidth="1"/>
    <col min="8463" max="8463" width="10.75" style="4" customWidth="1"/>
    <col min="8464" max="8464" width="7.375" style="4" customWidth="1"/>
    <col min="8465" max="8465" width="11.375" style="4" customWidth="1"/>
    <col min="8466" max="8466" width="11.125" style="4" customWidth="1"/>
    <col min="8467" max="8467" width="3.125" style="4" customWidth="1"/>
    <col min="8468" max="8704" width="9" style="4"/>
    <col min="8705" max="8706" width="3.25" style="4" customWidth="1"/>
    <col min="8707" max="8708" width="3.125" style="4" customWidth="1"/>
    <col min="8709" max="8709" width="3" style="4" customWidth="1"/>
    <col min="8710" max="8710" width="0" style="4" hidden="1" customWidth="1"/>
    <col min="8711" max="8711" width="13.5" style="4" customWidth="1"/>
    <col min="8712" max="8712" width="13.125" style="4" customWidth="1"/>
    <col min="8713" max="8713" width="7.75" style="4" customWidth="1"/>
    <col min="8714" max="8714" width="2.5" style="4" customWidth="1"/>
    <col min="8715" max="8715" width="3.5" style="4" customWidth="1"/>
    <col min="8716" max="8716" width="21.75" style="4" customWidth="1"/>
    <col min="8717" max="8717" width="2.25" style="4" customWidth="1"/>
    <col min="8718" max="8718" width="2.75" style="4" customWidth="1"/>
    <col min="8719" max="8719" width="10.75" style="4" customWidth="1"/>
    <col min="8720" max="8720" width="7.375" style="4" customWidth="1"/>
    <col min="8721" max="8721" width="11.375" style="4" customWidth="1"/>
    <col min="8722" max="8722" width="11.125" style="4" customWidth="1"/>
    <col min="8723" max="8723" width="3.125" style="4" customWidth="1"/>
    <col min="8724" max="8960" width="9" style="4"/>
    <col min="8961" max="8962" width="3.25" style="4" customWidth="1"/>
    <col min="8963" max="8964" width="3.125" style="4" customWidth="1"/>
    <col min="8965" max="8965" width="3" style="4" customWidth="1"/>
    <col min="8966" max="8966" width="0" style="4" hidden="1" customWidth="1"/>
    <col min="8967" max="8967" width="13.5" style="4" customWidth="1"/>
    <col min="8968" max="8968" width="13.125" style="4" customWidth="1"/>
    <col min="8969" max="8969" width="7.75" style="4" customWidth="1"/>
    <col min="8970" max="8970" width="2.5" style="4" customWidth="1"/>
    <col min="8971" max="8971" width="3.5" style="4" customWidth="1"/>
    <col min="8972" max="8972" width="21.75" style="4" customWidth="1"/>
    <col min="8973" max="8973" width="2.25" style="4" customWidth="1"/>
    <col min="8974" max="8974" width="2.75" style="4" customWidth="1"/>
    <col min="8975" max="8975" width="10.75" style="4" customWidth="1"/>
    <col min="8976" max="8976" width="7.375" style="4" customWidth="1"/>
    <col min="8977" max="8977" width="11.375" style="4" customWidth="1"/>
    <col min="8978" max="8978" width="11.125" style="4" customWidth="1"/>
    <col min="8979" max="8979" width="3.125" style="4" customWidth="1"/>
    <col min="8980" max="9216" width="9" style="4"/>
    <col min="9217" max="9218" width="3.25" style="4" customWidth="1"/>
    <col min="9219" max="9220" width="3.125" style="4" customWidth="1"/>
    <col min="9221" max="9221" width="3" style="4" customWidth="1"/>
    <col min="9222" max="9222" width="0" style="4" hidden="1" customWidth="1"/>
    <col min="9223" max="9223" width="13.5" style="4" customWidth="1"/>
    <col min="9224" max="9224" width="13.125" style="4" customWidth="1"/>
    <col min="9225" max="9225" width="7.75" style="4" customWidth="1"/>
    <col min="9226" max="9226" width="2.5" style="4" customWidth="1"/>
    <col min="9227" max="9227" width="3.5" style="4" customWidth="1"/>
    <col min="9228" max="9228" width="21.75" style="4" customWidth="1"/>
    <col min="9229" max="9229" width="2.25" style="4" customWidth="1"/>
    <col min="9230" max="9230" width="2.75" style="4" customWidth="1"/>
    <col min="9231" max="9231" width="10.75" style="4" customWidth="1"/>
    <col min="9232" max="9232" width="7.375" style="4" customWidth="1"/>
    <col min="9233" max="9233" width="11.375" style="4" customWidth="1"/>
    <col min="9234" max="9234" width="11.125" style="4" customWidth="1"/>
    <col min="9235" max="9235" width="3.125" style="4" customWidth="1"/>
    <col min="9236" max="9472" width="9" style="4"/>
    <col min="9473" max="9474" width="3.25" style="4" customWidth="1"/>
    <col min="9475" max="9476" width="3.125" style="4" customWidth="1"/>
    <col min="9477" max="9477" width="3" style="4" customWidth="1"/>
    <col min="9478" max="9478" width="0" style="4" hidden="1" customWidth="1"/>
    <col min="9479" max="9479" width="13.5" style="4" customWidth="1"/>
    <col min="9480" max="9480" width="13.125" style="4" customWidth="1"/>
    <col min="9481" max="9481" width="7.75" style="4" customWidth="1"/>
    <col min="9482" max="9482" width="2.5" style="4" customWidth="1"/>
    <col min="9483" max="9483" width="3.5" style="4" customWidth="1"/>
    <col min="9484" max="9484" width="21.75" style="4" customWidth="1"/>
    <col min="9485" max="9485" width="2.25" style="4" customWidth="1"/>
    <col min="9486" max="9486" width="2.75" style="4" customWidth="1"/>
    <col min="9487" max="9487" width="10.75" style="4" customWidth="1"/>
    <col min="9488" max="9488" width="7.375" style="4" customWidth="1"/>
    <col min="9489" max="9489" width="11.375" style="4" customWidth="1"/>
    <col min="9490" max="9490" width="11.125" style="4" customWidth="1"/>
    <col min="9491" max="9491" width="3.125" style="4" customWidth="1"/>
    <col min="9492" max="9728" width="9" style="4"/>
    <col min="9729" max="9730" width="3.25" style="4" customWidth="1"/>
    <col min="9731" max="9732" width="3.125" style="4" customWidth="1"/>
    <col min="9733" max="9733" width="3" style="4" customWidth="1"/>
    <col min="9734" max="9734" width="0" style="4" hidden="1" customWidth="1"/>
    <col min="9735" max="9735" width="13.5" style="4" customWidth="1"/>
    <col min="9736" max="9736" width="13.125" style="4" customWidth="1"/>
    <col min="9737" max="9737" width="7.75" style="4" customWidth="1"/>
    <col min="9738" max="9738" width="2.5" style="4" customWidth="1"/>
    <col min="9739" max="9739" width="3.5" style="4" customWidth="1"/>
    <col min="9740" max="9740" width="21.75" style="4" customWidth="1"/>
    <col min="9741" max="9741" width="2.25" style="4" customWidth="1"/>
    <col min="9742" max="9742" width="2.75" style="4" customWidth="1"/>
    <col min="9743" max="9743" width="10.75" style="4" customWidth="1"/>
    <col min="9744" max="9744" width="7.375" style="4" customWidth="1"/>
    <col min="9745" max="9745" width="11.375" style="4" customWidth="1"/>
    <col min="9746" max="9746" width="11.125" style="4" customWidth="1"/>
    <col min="9747" max="9747" width="3.125" style="4" customWidth="1"/>
    <col min="9748" max="9984" width="9" style="4"/>
    <col min="9985" max="9986" width="3.25" style="4" customWidth="1"/>
    <col min="9987" max="9988" width="3.125" style="4" customWidth="1"/>
    <col min="9989" max="9989" width="3" style="4" customWidth="1"/>
    <col min="9990" max="9990" width="0" style="4" hidden="1" customWidth="1"/>
    <col min="9991" max="9991" width="13.5" style="4" customWidth="1"/>
    <col min="9992" max="9992" width="13.125" style="4" customWidth="1"/>
    <col min="9993" max="9993" width="7.75" style="4" customWidth="1"/>
    <col min="9994" max="9994" width="2.5" style="4" customWidth="1"/>
    <col min="9995" max="9995" width="3.5" style="4" customWidth="1"/>
    <col min="9996" max="9996" width="21.75" style="4" customWidth="1"/>
    <col min="9997" max="9997" width="2.25" style="4" customWidth="1"/>
    <col min="9998" max="9998" width="2.75" style="4" customWidth="1"/>
    <col min="9999" max="9999" width="10.75" style="4" customWidth="1"/>
    <col min="10000" max="10000" width="7.375" style="4" customWidth="1"/>
    <col min="10001" max="10001" width="11.375" style="4" customWidth="1"/>
    <col min="10002" max="10002" width="11.125" style="4" customWidth="1"/>
    <col min="10003" max="10003" width="3.125" style="4" customWidth="1"/>
    <col min="10004" max="10240" width="9" style="4"/>
    <col min="10241" max="10242" width="3.25" style="4" customWidth="1"/>
    <col min="10243" max="10244" width="3.125" style="4" customWidth="1"/>
    <col min="10245" max="10245" width="3" style="4" customWidth="1"/>
    <col min="10246" max="10246" width="0" style="4" hidden="1" customWidth="1"/>
    <col min="10247" max="10247" width="13.5" style="4" customWidth="1"/>
    <col min="10248" max="10248" width="13.125" style="4" customWidth="1"/>
    <col min="10249" max="10249" width="7.75" style="4" customWidth="1"/>
    <col min="10250" max="10250" width="2.5" style="4" customWidth="1"/>
    <col min="10251" max="10251" width="3.5" style="4" customWidth="1"/>
    <col min="10252" max="10252" width="21.75" style="4" customWidth="1"/>
    <col min="10253" max="10253" width="2.25" style="4" customWidth="1"/>
    <col min="10254" max="10254" width="2.75" style="4" customWidth="1"/>
    <col min="10255" max="10255" width="10.75" style="4" customWidth="1"/>
    <col min="10256" max="10256" width="7.375" style="4" customWidth="1"/>
    <col min="10257" max="10257" width="11.375" style="4" customWidth="1"/>
    <col min="10258" max="10258" width="11.125" style="4" customWidth="1"/>
    <col min="10259" max="10259" width="3.125" style="4" customWidth="1"/>
    <col min="10260" max="10496" width="9" style="4"/>
    <col min="10497" max="10498" width="3.25" style="4" customWidth="1"/>
    <col min="10499" max="10500" width="3.125" style="4" customWidth="1"/>
    <col min="10501" max="10501" width="3" style="4" customWidth="1"/>
    <col min="10502" max="10502" width="0" style="4" hidden="1" customWidth="1"/>
    <col min="10503" max="10503" width="13.5" style="4" customWidth="1"/>
    <col min="10504" max="10504" width="13.125" style="4" customWidth="1"/>
    <col min="10505" max="10505" width="7.75" style="4" customWidth="1"/>
    <col min="10506" max="10506" width="2.5" style="4" customWidth="1"/>
    <col min="10507" max="10507" width="3.5" style="4" customWidth="1"/>
    <col min="10508" max="10508" width="21.75" style="4" customWidth="1"/>
    <col min="10509" max="10509" width="2.25" style="4" customWidth="1"/>
    <col min="10510" max="10510" width="2.75" style="4" customWidth="1"/>
    <col min="10511" max="10511" width="10.75" style="4" customWidth="1"/>
    <col min="10512" max="10512" width="7.375" style="4" customWidth="1"/>
    <col min="10513" max="10513" width="11.375" style="4" customWidth="1"/>
    <col min="10514" max="10514" width="11.125" style="4" customWidth="1"/>
    <col min="10515" max="10515" width="3.125" style="4" customWidth="1"/>
    <col min="10516" max="10752" width="9" style="4"/>
    <col min="10753" max="10754" width="3.25" style="4" customWidth="1"/>
    <col min="10755" max="10756" width="3.125" style="4" customWidth="1"/>
    <col min="10757" max="10757" width="3" style="4" customWidth="1"/>
    <col min="10758" max="10758" width="0" style="4" hidden="1" customWidth="1"/>
    <col min="10759" max="10759" width="13.5" style="4" customWidth="1"/>
    <col min="10760" max="10760" width="13.125" style="4" customWidth="1"/>
    <col min="10761" max="10761" width="7.75" style="4" customWidth="1"/>
    <col min="10762" max="10762" width="2.5" style="4" customWidth="1"/>
    <col min="10763" max="10763" width="3.5" style="4" customWidth="1"/>
    <col min="10764" max="10764" width="21.75" style="4" customWidth="1"/>
    <col min="10765" max="10765" width="2.25" style="4" customWidth="1"/>
    <col min="10766" max="10766" width="2.75" style="4" customWidth="1"/>
    <col min="10767" max="10767" width="10.75" style="4" customWidth="1"/>
    <col min="10768" max="10768" width="7.375" style="4" customWidth="1"/>
    <col min="10769" max="10769" width="11.375" style="4" customWidth="1"/>
    <col min="10770" max="10770" width="11.125" style="4" customWidth="1"/>
    <col min="10771" max="10771" width="3.125" style="4" customWidth="1"/>
    <col min="10772" max="11008" width="9" style="4"/>
    <col min="11009" max="11010" width="3.25" style="4" customWidth="1"/>
    <col min="11011" max="11012" width="3.125" style="4" customWidth="1"/>
    <col min="11013" max="11013" width="3" style="4" customWidth="1"/>
    <col min="11014" max="11014" width="0" style="4" hidden="1" customWidth="1"/>
    <col min="11015" max="11015" width="13.5" style="4" customWidth="1"/>
    <col min="11016" max="11016" width="13.125" style="4" customWidth="1"/>
    <col min="11017" max="11017" width="7.75" style="4" customWidth="1"/>
    <col min="11018" max="11018" width="2.5" style="4" customWidth="1"/>
    <col min="11019" max="11019" width="3.5" style="4" customWidth="1"/>
    <col min="11020" max="11020" width="21.75" style="4" customWidth="1"/>
    <col min="11021" max="11021" width="2.25" style="4" customWidth="1"/>
    <col min="11022" max="11022" width="2.75" style="4" customWidth="1"/>
    <col min="11023" max="11023" width="10.75" style="4" customWidth="1"/>
    <col min="11024" max="11024" width="7.375" style="4" customWidth="1"/>
    <col min="11025" max="11025" width="11.375" style="4" customWidth="1"/>
    <col min="11026" max="11026" width="11.125" style="4" customWidth="1"/>
    <col min="11027" max="11027" width="3.125" style="4" customWidth="1"/>
    <col min="11028" max="11264" width="9" style="4"/>
    <col min="11265" max="11266" width="3.25" style="4" customWidth="1"/>
    <col min="11267" max="11268" width="3.125" style="4" customWidth="1"/>
    <col min="11269" max="11269" width="3" style="4" customWidth="1"/>
    <col min="11270" max="11270" width="0" style="4" hidden="1" customWidth="1"/>
    <col min="11271" max="11271" width="13.5" style="4" customWidth="1"/>
    <col min="11272" max="11272" width="13.125" style="4" customWidth="1"/>
    <col min="11273" max="11273" width="7.75" style="4" customWidth="1"/>
    <col min="11274" max="11274" width="2.5" style="4" customWidth="1"/>
    <col min="11275" max="11275" width="3.5" style="4" customWidth="1"/>
    <col min="11276" max="11276" width="21.75" style="4" customWidth="1"/>
    <col min="11277" max="11277" width="2.25" style="4" customWidth="1"/>
    <col min="11278" max="11278" width="2.75" style="4" customWidth="1"/>
    <col min="11279" max="11279" width="10.75" style="4" customWidth="1"/>
    <col min="11280" max="11280" width="7.375" style="4" customWidth="1"/>
    <col min="11281" max="11281" width="11.375" style="4" customWidth="1"/>
    <col min="11282" max="11282" width="11.125" style="4" customWidth="1"/>
    <col min="11283" max="11283" width="3.125" style="4" customWidth="1"/>
    <col min="11284" max="11520" width="9" style="4"/>
    <col min="11521" max="11522" width="3.25" style="4" customWidth="1"/>
    <col min="11523" max="11524" width="3.125" style="4" customWidth="1"/>
    <col min="11525" max="11525" width="3" style="4" customWidth="1"/>
    <col min="11526" max="11526" width="0" style="4" hidden="1" customWidth="1"/>
    <col min="11527" max="11527" width="13.5" style="4" customWidth="1"/>
    <col min="11528" max="11528" width="13.125" style="4" customWidth="1"/>
    <col min="11529" max="11529" width="7.75" style="4" customWidth="1"/>
    <col min="11530" max="11530" width="2.5" style="4" customWidth="1"/>
    <col min="11531" max="11531" width="3.5" style="4" customWidth="1"/>
    <col min="11532" max="11532" width="21.75" style="4" customWidth="1"/>
    <col min="11533" max="11533" width="2.25" style="4" customWidth="1"/>
    <col min="11534" max="11534" width="2.75" style="4" customWidth="1"/>
    <col min="11535" max="11535" width="10.75" style="4" customWidth="1"/>
    <col min="11536" max="11536" width="7.375" style="4" customWidth="1"/>
    <col min="11537" max="11537" width="11.375" style="4" customWidth="1"/>
    <col min="11538" max="11538" width="11.125" style="4" customWidth="1"/>
    <col min="11539" max="11539" width="3.125" style="4" customWidth="1"/>
    <col min="11540" max="11776" width="9" style="4"/>
    <col min="11777" max="11778" width="3.25" style="4" customWidth="1"/>
    <col min="11779" max="11780" width="3.125" style="4" customWidth="1"/>
    <col min="11781" max="11781" width="3" style="4" customWidth="1"/>
    <col min="11782" max="11782" width="0" style="4" hidden="1" customWidth="1"/>
    <col min="11783" max="11783" width="13.5" style="4" customWidth="1"/>
    <col min="11784" max="11784" width="13.125" style="4" customWidth="1"/>
    <col min="11785" max="11785" width="7.75" style="4" customWidth="1"/>
    <col min="11786" max="11786" width="2.5" style="4" customWidth="1"/>
    <col min="11787" max="11787" width="3.5" style="4" customWidth="1"/>
    <col min="11788" max="11788" width="21.75" style="4" customWidth="1"/>
    <col min="11789" max="11789" width="2.25" style="4" customWidth="1"/>
    <col min="11790" max="11790" width="2.75" style="4" customWidth="1"/>
    <col min="11791" max="11791" width="10.75" style="4" customWidth="1"/>
    <col min="11792" max="11792" width="7.375" style="4" customWidth="1"/>
    <col min="11793" max="11793" width="11.375" style="4" customWidth="1"/>
    <col min="11794" max="11794" width="11.125" style="4" customWidth="1"/>
    <col min="11795" max="11795" width="3.125" style="4" customWidth="1"/>
    <col min="11796" max="12032" width="9" style="4"/>
    <col min="12033" max="12034" width="3.25" style="4" customWidth="1"/>
    <col min="12035" max="12036" width="3.125" style="4" customWidth="1"/>
    <col min="12037" max="12037" width="3" style="4" customWidth="1"/>
    <col min="12038" max="12038" width="0" style="4" hidden="1" customWidth="1"/>
    <col min="12039" max="12039" width="13.5" style="4" customWidth="1"/>
    <col min="12040" max="12040" width="13.125" style="4" customWidth="1"/>
    <col min="12041" max="12041" width="7.75" style="4" customWidth="1"/>
    <col min="12042" max="12042" width="2.5" style="4" customWidth="1"/>
    <col min="12043" max="12043" width="3.5" style="4" customWidth="1"/>
    <col min="12044" max="12044" width="21.75" style="4" customWidth="1"/>
    <col min="12045" max="12045" width="2.25" style="4" customWidth="1"/>
    <col min="12046" max="12046" width="2.75" style="4" customWidth="1"/>
    <col min="12047" max="12047" width="10.75" style="4" customWidth="1"/>
    <col min="12048" max="12048" width="7.375" style="4" customWidth="1"/>
    <col min="12049" max="12049" width="11.375" style="4" customWidth="1"/>
    <col min="12050" max="12050" width="11.125" style="4" customWidth="1"/>
    <col min="12051" max="12051" width="3.125" style="4" customWidth="1"/>
    <col min="12052" max="12288" width="9" style="4"/>
    <col min="12289" max="12290" width="3.25" style="4" customWidth="1"/>
    <col min="12291" max="12292" width="3.125" style="4" customWidth="1"/>
    <col min="12293" max="12293" width="3" style="4" customWidth="1"/>
    <col min="12294" max="12294" width="0" style="4" hidden="1" customWidth="1"/>
    <col min="12295" max="12295" width="13.5" style="4" customWidth="1"/>
    <col min="12296" max="12296" width="13.125" style="4" customWidth="1"/>
    <col min="12297" max="12297" width="7.75" style="4" customWidth="1"/>
    <col min="12298" max="12298" width="2.5" style="4" customWidth="1"/>
    <col min="12299" max="12299" width="3.5" style="4" customWidth="1"/>
    <col min="12300" max="12300" width="21.75" style="4" customWidth="1"/>
    <col min="12301" max="12301" width="2.25" style="4" customWidth="1"/>
    <col min="12302" max="12302" width="2.75" style="4" customWidth="1"/>
    <col min="12303" max="12303" width="10.75" style="4" customWidth="1"/>
    <col min="12304" max="12304" width="7.375" style="4" customWidth="1"/>
    <col min="12305" max="12305" width="11.375" style="4" customWidth="1"/>
    <col min="12306" max="12306" width="11.125" style="4" customWidth="1"/>
    <col min="12307" max="12307" width="3.125" style="4" customWidth="1"/>
    <col min="12308" max="12544" width="9" style="4"/>
    <col min="12545" max="12546" width="3.25" style="4" customWidth="1"/>
    <col min="12547" max="12548" width="3.125" style="4" customWidth="1"/>
    <col min="12549" max="12549" width="3" style="4" customWidth="1"/>
    <col min="12550" max="12550" width="0" style="4" hidden="1" customWidth="1"/>
    <col min="12551" max="12551" width="13.5" style="4" customWidth="1"/>
    <col min="12552" max="12552" width="13.125" style="4" customWidth="1"/>
    <col min="12553" max="12553" width="7.75" style="4" customWidth="1"/>
    <col min="12554" max="12554" width="2.5" style="4" customWidth="1"/>
    <col min="12555" max="12555" width="3.5" style="4" customWidth="1"/>
    <col min="12556" max="12556" width="21.75" style="4" customWidth="1"/>
    <col min="12557" max="12557" width="2.25" style="4" customWidth="1"/>
    <col min="12558" max="12558" width="2.75" style="4" customWidth="1"/>
    <col min="12559" max="12559" width="10.75" style="4" customWidth="1"/>
    <col min="12560" max="12560" width="7.375" style="4" customWidth="1"/>
    <col min="12561" max="12561" width="11.375" style="4" customWidth="1"/>
    <col min="12562" max="12562" width="11.125" style="4" customWidth="1"/>
    <col min="12563" max="12563" width="3.125" style="4" customWidth="1"/>
    <col min="12564" max="12800" width="9" style="4"/>
    <col min="12801" max="12802" width="3.25" style="4" customWidth="1"/>
    <col min="12803" max="12804" width="3.125" style="4" customWidth="1"/>
    <col min="12805" max="12805" width="3" style="4" customWidth="1"/>
    <col min="12806" max="12806" width="0" style="4" hidden="1" customWidth="1"/>
    <col min="12807" max="12807" width="13.5" style="4" customWidth="1"/>
    <col min="12808" max="12808" width="13.125" style="4" customWidth="1"/>
    <col min="12809" max="12809" width="7.75" style="4" customWidth="1"/>
    <col min="12810" max="12810" width="2.5" style="4" customWidth="1"/>
    <col min="12811" max="12811" width="3.5" style="4" customWidth="1"/>
    <col min="12812" max="12812" width="21.75" style="4" customWidth="1"/>
    <col min="12813" max="12813" width="2.25" style="4" customWidth="1"/>
    <col min="12814" max="12814" width="2.75" style="4" customWidth="1"/>
    <col min="12815" max="12815" width="10.75" style="4" customWidth="1"/>
    <col min="12816" max="12816" width="7.375" style="4" customWidth="1"/>
    <col min="12817" max="12817" width="11.375" style="4" customWidth="1"/>
    <col min="12818" max="12818" width="11.125" style="4" customWidth="1"/>
    <col min="12819" max="12819" width="3.125" style="4" customWidth="1"/>
    <col min="12820" max="13056" width="9" style="4"/>
    <col min="13057" max="13058" width="3.25" style="4" customWidth="1"/>
    <col min="13059" max="13060" width="3.125" style="4" customWidth="1"/>
    <col min="13061" max="13061" width="3" style="4" customWidth="1"/>
    <col min="13062" max="13062" width="0" style="4" hidden="1" customWidth="1"/>
    <col min="13063" max="13063" width="13.5" style="4" customWidth="1"/>
    <col min="13064" max="13064" width="13.125" style="4" customWidth="1"/>
    <col min="13065" max="13065" width="7.75" style="4" customWidth="1"/>
    <col min="13066" max="13066" width="2.5" style="4" customWidth="1"/>
    <col min="13067" max="13067" width="3.5" style="4" customWidth="1"/>
    <col min="13068" max="13068" width="21.75" style="4" customWidth="1"/>
    <col min="13069" max="13069" width="2.25" style="4" customWidth="1"/>
    <col min="13070" max="13070" width="2.75" style="4" customWidth="1"/>
    <col min="13071" max="13071" width="10.75" style="4" customWidth="1"/>
    <col min="13072" max="13072" width="7.375" style="4" customWidth="1"/>
    <col min="13073" max="13073" width="11.375" style="4" customWidth="1"/>
    <col min="13074" max="13074" width="11.125" style="4" customWidth="1"/>
    <col min="13075" max="13075" width="3.125" style="4" customWidth="1"/>
    <col min="13076" max="13312" width="9" style="4"/>
    <col min="13313" max="13314" width="3.25" style="4" customWidth="1"/>
    <col min="13315" max="13316" width="3.125" style="4" customWidth="1"/>
    <col min="13317" max="13317" width="3" style="4" customWidth="1"/>
    <col min="13318" max="13318" width="0" style="4" hidden="1" customWidth="1"/>
    <col min="13319" max="13319" width="13.5" style="4" customWidth="1"/>
    <col min="13320" max="13320" width="13.125" style="4" customWidth="1"/>
    <col min="13321" max="13321" width="7.75" style="4" customWidth="1"/>
    <col min="13322" max="13322" width="2.5" style="4" customWidth="1"/>
    <col min="13323" max="13323" width="3.5" style="4" customWidth="1"/>
    <col min="13324" max="13324" width="21.75" style="4" customWidth="1"/>
    <col min="13325" max="13325" width="2.25" style="4" customWidth="1"/>
    <col min="13326" max="13326" width="2.75" style="4" customWidth="1"/>
    <col min="13327" max="13327" width="10.75" style="4" customWidth="1"/>
    <col min="13328" max="13328" width="7.375" style="4" customWidth="1"/>
    <col min="13329" max="13329" width="11.375" style="4" customWidth="1"/>
    <col min="13330" max="13330" width="11.125" style="4" customWidth="1"/>
    <col min="13331" max="13331" width="3.125" style="4" customWidth="1"/>
    <col min="13332" max="13568" width="9" style="4"/>
    <col min="13569" max="13570" width="3.25" style="4" customWidth="1"/>
    <col min="13571" max="13572" width="3.125" style="4" customWidth="1"/>
    <col min="13573" max="13573" width="3" style="4" customWidth="1"/>
    <col min="13574" max="13574" width="0" style="4" hidden="1" customWidth="1"/>
    <col min="13575" max="13575" width="13.5" style="4" customWidth="1"/>
    <col min="13576" max="13576" width="13.125" style="4" customWidth="1"/>
    <col min="13577" max="13577" width="7.75" style="4" customWidth="1"/>
    <col min="13578" max="13578" width="2.5" style="4" customWidth="1"/>
    <col min="13579" max="13579" width="3.5" style="4" customWidth="1"/>
    <col min="13580" max="13580" width="21.75" style="4" customWidth="1"/>
    <col min="13581" max="13581" width="2.25" style="4" customWidth="1"/>
    <col min="13582" max="13582" width="2.75" style="4" customWidth="1"/>
    <col min="13583" max="13583" width="10.75" style="4" customWidth="1"/>
    <col min="13584" max="13584" width="7.375" style="4" customWidth="1"/>
    <col min="13585" max="13585" width="11.375" style="4" customWidth="1"/>
    <col min="13586" max="13586" width="11.125" style="4" customWidth="1"/>
    <col min="13587" max="13587" width="3.125" style="4" customWidth="1"/>
    <col min="13588" max="13824" width="9" style="4"/>
    <col min="13825" max="13826" width="3.25" style="4" customWidth="1"/>
    <col min="13827" max="13828" width="3.125" style="4" customWidth="1"/>
    <col min="13829" max="13829" width="3" style="4" customWidth="1"/>
    <col min="13830" max="13830" width="0" style="4" hidden="1" customWidth="1"/>
    <col min="13831" max="13831" width="13.5" style="4" customWidth="1"/>
    <col min="13832" max="13832" width="13.125" style="4" customWidth="1"/>
    <col min="13833" max="13833" width="7.75" style="4" customWidth="1"/>
    <col min="13834" max="13834" width="2.5" style="4" customWidth="1"/>
    <col min="13835" max="13835" width="3.5" style="4" customWidth="1"/>
    <col min="13836" max="13836" width="21.75" style="4" customWidth="1"/>
    <col min="13837" max="13837" width="2.25" style="4" customWidth="1"/>
    <col min="13838" max="13838" width="2.75" style="4" customWidth="1"/>
    <col min="13839" max="13839" width="10.75" style="4" customWidth="1"/>
    <col min="13840" max="13840" width="7.375" style="4" customWidth="1"/>
    <col min="13841" max="13841" width="11.375" style="4" customWidth="1"/>
    <col min="13842" max="13842" width="11.125" style="4" customWidth="1"/>
    <col min="13843" max="13843" width="3.125" style="4" customWidth="1"/>
    <col min="13844" max="14080" width="9" style="4"/>
    <col min="14081" max="14082" width="3.25" style="4" customWidth="1"/>
    <col min="14083" max="14084" width="3.125" style="4" customWidth="1"/>
    <col min="14085" max="14085" width="3" style="4" customWidth="1"/>
    <col min="14086" max="14086" width="0" style="4" hidden="1" customWidth="1"/>
    <col min="14087" max="14087" width="13.5" style="4" customWidth="1"/>
    <col min="14088" max="14088" width="13.125" style="4" customWidth="1"/>
    <col min="14089" max="14089" width="7.75" style="4" customWidth="1"/>
    <col min="14090" max="14090" width="2.5" style="4" customWidth="1"/>
    <col min="14091" max="14091" width="3.5" style="4" customWidth="1"/>
    <col min="14092" max="14092" width="21.75" style="4" customWidth="1"/>
    <col min="14093" max="14093" width="2.25" style="4" customWidth="1"/>
    <col min="14094" max="14094" width="2.75" style="4" customWidth="1"/>
    <col min="14095" max="14095" width="10.75" style="4" customWidth="1"/>
    <col min="14096" max="14096" width="7.375" style="4" customWidth="1"/>
    <col min="14097" max="14097" width="11.375" style="4" customWidth="1"/>
    <col min="14098" max="14098" width="11.125" style="4" customWidth="1"/>
    <col min="14099" max="14099" width="3.125" style="4" customWidth="1"/>
    <col min="14100" max="14336" width="9" style="4"/>
    <col min="14337" max="14338" width="3.25" style="4" customWidth="1"/>
    <col min="14339" max="14340" width="3.125" style="4" customWidth="1"/>
    <col min="14341" max="14341" width="3" style="4" customWidth="1"/>
    <col min="14342" max="14342" width="0" style="4" hidden="1" customWidth="1"/>
    <col min="14343" max="14343" width="13.5" style="4" customWidth="1"/>
    <col min="14344" max="14344" width="13.125" style="4" customWidth="1"/>
    <col min="14345" max="14345" width="7.75" style="4" customWidth="1"/>
    <col min="14346" max="14346" width="2.5" style="4" customWidth="1"/>
    <col min="14347" max="14347" width="3.5" style="4" customWidth="1"/>
    <col min="14348" max="14348" width="21.75" style="4" customWidth="1"/>
    <col min="14349" max="14349" width="2.25" style="4" customWidth="1"/>
    <col min="14350" max="14350" width="2.75" style="4" customWidth="1"/>
    <col min="14351" max="14351" width="10.75" style="4" customWidth="1"/>
    <col min="14352" max="14352" width="7.375" style="4" customWidth="1"/>
    <col min="14353" max="14353" width="11.375" style="4" customWidth="1"/>
    <col min="14354" max="14354" width="11.125" style="4" customWidth="1"/>
    <col min="14355" max="14355" width="3.125" style="4" customWidth="1"/>
    <col min="14356" max="14592" width="9" style="4"/>
    <col min="14593" max="14594" width="3.25" style="4" customWidth="1"/>
    <col min="14595" max="14596" width="3.125" style="4" customWidth="1"/>
    <col min="14597" max="14597" width="3" style="4" customWidth="1"/>
    <col min="14598" max="14598" width="0" style="4" hidden="1" customWidth="1"/>
    <col min="14599" max="14599" width="13.5" style="4" customWidth="1"/>
    <col min="14600" max="14600" width="13.125" style="4" customWidth="1"/>
    <col min="14601" max="14601" width="7.75" style="4" customWidth="1"/>
    <col min="14602" max="14602" width="2.5" style="4" customWidth="1"/>
    <col min="14603" max="14603" width="3.5" style="4" customWidth="1"/>
    <col min="14604" max="14604" width="21.75" style="4" customWidth="1"/>
    <col min="14605" max="14605" width="2.25" style="4" customWidth="1"/>
    <col min="14606" max="14606" width="2.75" style="4" customWidth="1"/>
    <col min="14607" max="14607" width="10.75" style="4" customWidth="1"/>
    <col min="14608" max="14608" width="7.375" style="4" customWidth="1"/>
    <col min="14609" max="14609" width="11.375" style="4" customWidth="1"/>
    <col min="14610" max="14610" width="11.125" style="4" customWidth="1"/>
    <col min="14611" max="14611" width="3.125" style="4" customWidth="1"/>
    <col min="14612" max="14848" width="9" style="4"/>
    <col min="14849" max="14850" width="3.25" style="4" customWidth="1"/>
    <col min="14851" max="14852" width="3.125" style="4" customWidth="1"/>
    <col min="14853" max="14853" width="3" style="4" customWidth="1"/>
    <col min="14854" max="14854" width="0" style="4" hidden="1" customWidth="1"/>
    <col min="14855" max="14855" width="13.5" style="4" customWidth="1"/>
    <col min="14856" max="14856" width="13.125" style="4" customWidth="1"/>
    <col min="14857" max="14857" width="7.75" style="4" customWidth="1"/>
    <col min="14858" max="14858" width="2.5" style="4" customWidth="1"/>
    <col min="14859" max="14859" width="3.5" style="4" customWidth="1"/>
    <col min="14860" max="14860" width="21.75" style="4" customWidth="1"/>
    <col min="14861" max="14861" width="2.25" style="4" customWidth="1"/>
    <col min="14862" max="14862" width="2.75" style="4" customWidth="1"/>
    <col min="14863" max="14863" width="10.75" style="4" customWidth="1"/>
    <col min="14864" max="14864" width="7.375" style="4" customWidth="1"/>
    <col min="14865" max="14865" width="11.375" style="4" customWidth="1"/>
    <col min="14866" max="14866" width="11.125" style="4" customWidth="1"/>
    <col min="14867" max="14867" width="3.125" style="4" customWidth="1"/>
    <col min="14868" max="15104" width="9" style="4"/>
    <col min="15105" max="15106" width="3.25" style="4" customWidth="1"/>
    <col min="15107" max="15108" width="3.125" style="4" customWidth="1"/>
    <col min="15109" max="15109" width="3" style="4" customWidth="1"/>
    <col min="15110" max="15110" width="0" style="4" hidden="1" customWidth="1"/>
    <col min="15111" max="15111" width="13.5" style="4" customWidth="1"/>
    <col min="15112" max="15112" width="13.125" style="4" customWidth="1"/>
    <col min="15113" max="15113" width="7.75" style="4" customWidth="1"/>
    <col min="15114" max="15114" width="2.5" style="4" customWidth="1"/>
    <col min="15115" max="15115" width="3.5" style="4" customWidth="1"/>
    <col min="15116" max="15116" width="21.75" style="4" customWidth="1"/>
    <col min="15117" max="15117" width="2.25" style="4" customWidth="1"/>
    <col min="15118" max="15118" width="2.75" style="4" customWidth="1"/>
    <col min="15119" max="15119" width="10.75" style="4" customWidth="1"/>
    <col min="15120" max="15120" width="7.375" style="4" customWidth="1"/>
    <col min="15121" max="15121" width="11.375" style="4" customWidth="1"/>
    <col min="15122" max="15122" width="11.125" style="4" customWidth="1"/>
    <col min="15123" max="15123" width="3.125" style="4" customWidth="1"/>
    <col min="15124" max="15360" width="9" style="4"/>
    <col min="15361" max="15362" width="3.25" style="4" customWidth="1"/>
    <col min="15363" max="15364" width="3.125" style="4" customWidth="1"/>
    <col min="15365" max="15365" width="3" style="4" customWidth="1"/>
    <col min="15366" max="15366" width="0" style="4" hidden="1" customWidth="1"/>
    <col min="15367" max="15367" width="13.5" style="4" customWidth="1"/>
    <col min="15368" max="15368" width="13.125" style="4" customWidth="1"/>
    <col min="15369" max="15369" width="7.75" style="4" customWidth="1"/>
    <col min="15370" max="15370" width="2.5" style="4" customWidth="1"/>
    <col min="15371" max="15371" width="3.5" style="4" customWidth="1"/>
    <col min="15372" max="15372" width="21.75" style="4" customWidth="1"/>
    <col min="15373" max="15373" width="2.25" style="4" customWidth="1"/>
    <col min="15374" max="15374" width="2.75" style="4" customWidth="1"/>
    <col min="15375" max="15375" width="10.75" style="4" customWidth="1"/>
    <col min="15376" max="15376" width="7.375" style="4" customWidth="1"/>
    <col min="15377" max="15377" width="11.375" style="4" customWidth="1"/>
    <col min="15378" max="15378" width="11.125" style="4" customWidth="1"/>
    <col min="15379" max="15379" width="3.125" style="4" customWidth="1"/>
    <col min="15380" max="15616" width="9" style="4"/>
    <col min="15617" max="15618" width="3.25" style="4" customWidth="1"/>
    <col min="15619" max="15620" width="3.125" style="4" customWidth="1"/>
    <col min="15621" max="15621" width="3" style="4" customWidth="1"/>
    <col min="15622" max="15622" width="0" style="4" hidden="1" customWidth="1"/>
    <col min="15623" max="15623" width="13.5" style="4" customWidth="1"/>
    <col min="15624" max="15624" width="13.125" style="4" customWidth="1"/>
    <col min="15625" max="15625" width="7.75" style="4" customWidth="1"/>
    <col min="15626" max="15626" width="2.5" style="4" customWidth="1"/>
    <col min="15627" max="15627" width="3.5" style="4" customWidth="1"/>
    <col min="15628" max="15628" width="21.75" style="4" customWidth="1"/>
    <col min="15629" max="15629" width="2.25" style="4" customWidth="1"/>
    <col min="15630" max="15630" width="2.75" style="4" customWidth="1"/>
    <col min="15631" max="15631" width="10.75" style="4" customWidth="1"/>
    <col min="15632" max="15632" width="7.375" style="4" customWidth="1"/>
    <col min="15633" max="15633" width="11.375" style="4" customWidth="1"/>
    <col min="15634" max="15634" width="11.125" style="4" customWidth="1"/>
    <col min="15635" max="15635" width="3.125" style="4" customWidth="1"/>
    <col min="15636" max="15872" width="9" style="4"/>
    <col min="15873" max="15874" width="3.25" style="4" customWidth="1"/>
    <col min="15875" max="15876" width="3.125" style="4" customWidth="1"/>
    <col min="15877" max="15877" width="3" style="4" customWidth="1"/>
    <col min="15878" max="15878" width="0" style="4" hidden="1" customWidth="1"/>
    <col min="15879" max="15879" width="13.5" style="4" customWidth="1"/>
    <col min="15880" max="15880" width="13.125" style="4" customWidth="1"/>
    <col min="15881" max="15881" width="7.75" style="4" customWidth="1"/>
    <col min="15882" max="15882" width="2.5" style="4" customWidth="1"/>
    <col min="15883" max="15883" width="3.5" style="4" customWidth="1"/>
    <col min="15884" max="15884" width="21.75" style="4" customWidth="1"/>
    <col min="15885" max="15885" width="2.25" style="4" customWidth="1"/>
    <col min="15886" max="15886" width="2.75" style="4" customWidth="1"/>
    <col min="15887" max="15887" width="10.75" style="4" customWidth="1"/>
    <col min="15888" max="15888" width="7.375" style="4" customWidth="1"/>
    <col min="15889" max="15889" width="11.375" style="4" customWidth="1"/>
    <col min="15890" max="15890" width="11.125" style="4" customWidth="1"/>
    <col min="15891" max="15891" width="3.125" style="4" customWidth="1"/>
    <col min="15892" max="16128" width="9" style="4"/>
    <col min="16129" max="16130" width="3.25" style="4" customWidth="1"/>
    <col min="16131" max="16132" width="3.125" style="4" customWidth="1"/>
    <col min="16133" max="16133" width="3" style="4" customWidth="1"/>
    <col min="16134" max="16134" width="0" style="4" hidden="1" customWidth="1"/>
    <col min="16135" max="16135" width="13.5" style="4" customWidth="1"/>
    <col min="16136" max="16136" width="13.125" style="4" customWidth="1"/>
    <col min="16137" max="16137" width="7.75" style="4" customWidth="1"/>
    <col min="16138" max="16138" width="2.5" style="4" customWidth="1"/>
    <col min="16139" max="16139" width="3.5" style="4" customWidth="1"/>
    <col min="16140" max="16140" width="21.75" style="4" customWidth="1"/>
    <col min="16141" max="16141" width="2.25" style="4" customWidth="1"/>
    <col min="16142" max="16142" width="2.75" style="4" customWidth="1"/>
    <col min="16143" max="16143" width="10.75" style="4" customWidth="1"/>
    <col min="16144" max="16144" width="7.375" style="4" customWidth="1"/>
    <col min="16145" max="16145" width="11.375" style="4" customWidth="1"/>
    <col min="16146" max="16146" width="11.125" style="4" customWidth="1"/>
    <col min="16147" max="16147" width="3.125" style="4" customWidth="1"/>
    <col min="16148" max="16384" width="9" style="4"/>
  </cols>
  <sheetData>
    <row r="1" spans="2:18" s="287" customFormat="1" ht="21" x14ac:dyDescent="0.15">
      <c r="E1" s="6"/>
      <c r="F1" s="6"/>
      <c r="G1" s="47"/>
      <c r="H1" s="98">
        <f ca="1">YEAR(NOW())</f>
        <v>2020</v>
      </c>
      <c r="I1" s="48" t="s">
        <v>1</v>
      </c>
      <c r="J1" s="45"/>
      <c r="K1" s="99"/>
      <c r="L1" s="340" t="s">
        <v>90</v>
      </c>
      <c r="M1" s="340"/>
      <c r="N1" s="340"/>
      <c r="O1" s="335" t="s">
        <v>64</v>
      </c>
      <c r="P1" s="335"/>
      <c r="Q1" s="335"/>
      <c r="R1" s="335"/>
    </row>
    <row r="2" spans="2:18" s="287" customFormat="1" ht="12" customHeight="1" x14ac:dyDescent="0.15">
      <c r="E2" s="6"/>
      <c r="F2" s="6"/>
      <c r="G2" s="47"/>
      <c r="H2" s="6"/>
      <c r="I2" s="48"/>
      <c r="J2" s="45"/>
      <c r="K2" s="286"/>
      <c r="L2" s="286"/>
      <c r="M2" s="286"/>
      <c r="N2" s="286"/>
      <c r="O2" s="286"/>
      <c r="P2" s="286"/>
      <c r="Q2" s="286"/>
      <c r="R2" s="286"/>
    </row>
    <row r="3" spans="2:18" ht="14.25" customHeight="1" x14ac:dyDescent="0.15">
      <c r="B3" s="334"/>
      <c r="C3" s="334"/>
      <c r="D3" s="334"/>
      <c r="E3" s="334"/>
      <c r="F3" s="334"/>
      <c r="G3" s="334"/>
      <c r="H3" s="336" t="s">
        <v>19</v>
      </c>
      <c r="I3" s="336"/>
      <c r="J3" s="336"/>
      <c r="K3" s="336"/>
      <c r="L3" s="4" t="s">
        <v>86</v>
      </c>
      <c r="P3" s="109" t="s">
        <v>84</v>
      </c>
      <c r="Q3" s="404" t="s">
        <v>85</v>
      </c>
      <c r="R3" s="395"/>
    </row>
    <row r="4" spans="2:18" ht="14.25" customHeight="1" thickBot="1" x14ac:dyDescent="0.2">
      <c r="F4" s="289"/>
      <c r="G4" s="289"/>
      <c r="H4" s="289"/>
      <c r="I4" s="289"/>
      <c r="J4" s="289"/>
    </row>
    <row r="5" spans="2:18" ht="14.25" customHeight="1" thickBot="1" x14ac:dyDescent="0.2">
      <c r="B5" s="49"/>
      <c r="C5" s="70"/>
      <c r="D5" s="50"/>
      <c r="E5" s="50"/>
      <c r="F5" s="50"/>
      <c r="G5" s="50"/>
      <c r="H5" s="50"/>
      <c r="I5" s="51"/>
      <c r="J5" s="45"/>
      <c r="K5" s="7" t="s">
        <v>2</v>
      </c>
      <c r="L5" s="304" t="s">
        <v>45</v>
      </c>
      <c r="M5" s="305"/>
      <c r="N5" s="305"/>
      <c r="O5" s="306"/>
      <c r="P5" s="7" t="s">
        <v>46</v>
      </c>
      <c r="Q5" s="284" t="s">
        <v>47</v>
      </c>
      <c r="R5" s="7" t="s">
        <v>48</v>
      </c>
    </row>
    <row r="6" spans="2:18" ht="14.25" customHeight="1" x14ac:dyDescent="0.15">
      <c r="B6" s="52"/>
      <c r="C6" s="399" t="s">
        <v>20</v>
      </c>
      <c r="D6" s="395"/>
      <c r="E6" s="395"/>
      <c r="F6" s="395"/>
      <c r="G6" s="395"/>
      <c r="H6" s="395"/>
      <c r="I6" s="396"/>
      <c r="J6" s="66"/>
      <c r="K6" s="93" t="s">
        <v>174</v>
      </c>
      <c r="L6" s="110" t="s">
        <v>23</v>
      </c>
      <c r="M6" s="119" t="s">
        <v>175</v>
      </c>
      <c r="N6" s="119">
        <f ca="1">YEAR(NOW())-2007</f>
        <v>13</v>
      </c>
      <c r="O6" s="114" t="s">
        <v>176</v>
      </c>
      <c r="P6" s="100">
        <v>2000</v>
      </c>
      <c r="Q6" s="85"/>
      <c r="R6" s="11"/>
    </row>
    <row r="7" spans="2:18" ht="14.25" customHeight="1" x14ac:dyDescent="0.15">
      <c r="B7" s="52"/>
      <c r="C7" s="45"/>
      <c r="D7" s="16"/>
      <c r="E7" s="45"/>
      <c r="F7" s="45"/>
      <c r="G7" s="45"/>
      <c r="H7" s="45"/>
      <c r="I7" s="53"/>
      <c r="J7" s="72"/>
      <c r="K7" s="94" t="s">
        <v>177</v>
      </c>
      <c r="L7" s="111" t="s">
        <v>24</v>
      </c>
      <c r="M7" s="120"/>
      <c r="N7" s="120"/>
      <c r="O7" s="115"/>
      <c r="P7" s="101">
        <v>1500</v>
      </c>
      <c r="Q7" s="86"/>
      <c r="R7" s="39"/>
    </row>
    <row r="8" spans="2:18" ht="14.25" customHeight="1" x14ac:dyDescent="0.15">
      <c r="B8" s="52"/>
      <c r="C8" s="394" t="s">
        <v>87</v>
      </c>
      <c r="D8" s="395"/>
      <c r="E8" s="395"/>
      <c r="F8" s="395"/>
      <c r="G8" s="395"/>
      <c r="H8" s="395"/>
      <c r="I8" s="396"/>
      <c r="J8" s="53"/>
      <c r="K8" s="95" t="s">
        <v>178</v>
      </c>
      <c r="L8" s="112" t="s">
        <v>25</v>
      </c>
      <c r="M8" s="121" t="s">
        <v>179</v>
      </c>
      <c r="N8" s="121">
        <f ca="1">YEAR(NOW())-1960</f>
        <v>60</v>
      </c>
      <c r="O8" s="116" t="s">
        <v>180</v>
      </c>
      <c r="P8" s="102">
        <v>2000</v>
      </c>
      <c r="Q8" s="87"/>
      <c r="R8" s="12"/>
    </row>
    <row r="9" spans="2:18" ht="14.25" customHeight="1" thickBot="1" x14ac:dyDescent="0.2">
      <c r="B9" s="67"/>
      <c r="C9" s="68"/>
      <c r="D9" s="68"/>
      <c r="E9" s="54"/>
      <c r="F9" s="54"/>
      <c r="G9" s="54"/>
      <c r="H9" s="59"/>
      <c r="I9" s="60"/>
      <c r="J9" s="53"/>
      <c r="K9" s="95" t="s">
        <v>181</v>
      </c>
      <c r="L9" s="112" t="s">
        <v>26</v>
      </c>
      <c r="M9" s="121" t="s">
        <v>179</v>
      </c>
      <c r="N9" s="121">
        <f ca="1">YEAR(NOW())-1965</f>
        <v>55</v>
      </c>
      <c r="O9" s="116" t="s">
        <v>180</v>
      </c>
      <c r="P9" s="102">
        <v>2000</v>
      </c>
      <c r="Q9" s="87"/>
      <c r="R9" s="12"/>
    </row>
    <row r="10" spans="2:18" ht="14.25" customHeight="1" x14ac:dyDescent="0.15">
      <c r="B10" s="69"/>
      <c r="C10" s="70"/>
      <c r="D10" s="70"/>
      <c r="E10" s="50"/>
      <c r="F10" s="50"/>
      <c r="G10" s="50"/>
      <c r="H10" s="55"/>
      <c r="I10" s="56"/>
      <c r="J10" s="58"/>
      <c r="K10" s="95" t="s">
        <v>182</v>
      </c>
      <c r="L10" s="112" t="s">
        <v>27</v>
      </c>
      <c r="M10" s="121" t="s">
        <v>179</v>
      </c>
      <c r="N10" s="121">
        <f ca="1">YEAR(NOW())-1970</f>
        <v>50</v>
      </c>
      <c r="O10" s="116" t="s">
        <v>180</v>
      </c>
      <c r="P10" s="102">
        <v>2000</v>
      </c>
      <c r="Q10" s="87"/>
      <c r="R10" s="12"/>
    </row>
    <row r="11" spans="2:18" ht="14.25" customHeight="1" x14ac:dyDescent="0.15">
      <c r="B11" s="71"/>
      <c r="C11" s="394" t="s">
        <v>21</v>
      </c>
      <c r="D11" s="395"/>
      <c r="E11" s="395"/>
      <c r="F11" s="395"/>
      <c r="G11" s="395"/>
      <c r="H11" s="395"/>
      <c r="I11" s="396"/>
      <c r="J11" s="57"/>
      <c r="K11" s="95" t="s">
        <v>183</v>
      </c>
      <c r="L11" s="112" t="s">
        <v>28</v>
      </c>
      <c r="M11" s="121" t="s">
        <v>179</v>
      </c>
      <c r="N11" s="121">
        <f ca="1">YEAR(NOW())-1975</f>
        <v>45</v>
      </c>
      <c r="O11" s="116" t="s">
        <v>180</v>
      </c>
      <c r="P11" s="102">
        <v>2000</v>
      </c>
      <c r="Q11" s="87"/>
      <c r="R11" s="12"/>
    </row>
    <row r="12" spans="2:18" ht="14.25" customHeight="1" x14ac:dyDescent="0.15">
      <c r="B12" s="71"/>
      <c r="C12" s="16"/>
      <c r="D12" s="16"/>
      <c r="E12" s="400"/>
      <c r="F12" s="400"/>
      <c r="G12" s="400"/>
      <c r="H12" s="400"/>
      <c r="I12" s="58"/>
      <c r="J12" s="57"/>
      <c r="K12" s="95" t="s">
        <v>184</v>
      </c>
      <c r="L12" s="112" t="s">
        <v>29</v>
      </c>
      <c r="M12" s="121" t="s">
        <v>179</v>
      </c>
      <c r="N12" s="121">
        <f ca="1">YEAR(NOW())-1980</f>
        <v>40</v>
      </c>
      <c r="O12" s="116" t="s">
        <v>180</v>
      </c>
      <c r="P12" s="102">
        <v>2000</v>
      </c>
      <c r="Q12" s="87"/>
      <c r="R12" s="12"/>
    </row>
    <row r="13" spans="2:18" ht="14.25" customHeight="1" x14ac:dyDescent="0.15">
      <c r="B13" s="71"/>
      <c r="C13" s="16"/>
      <c r="D13" s="16"/>
      <c r="E13" s="400"/>
      <c r="F13" s="400"/>
      <c r="G13" s="400"/>
      <c r="H13" s="400"/>
      <c r="I13" s="58"/>
      <c r="J13" s="57"/>
      <c r="K13" s="95" t="s">
        <v>185</v>
      </c>
      <c r="L13" s="112" t="s">
        <v>30</v>
      </c>
      <c r="M13" s="121" t="s">
        <v>179</v>
      </c>
      <c r="N13" s="121">
        <f ca="1">YEAR(NOW())-1985</f>
        <v>35</v>
      </c>
      <c r="O13" s="116" t="s">
        <v>180</v>
      </c>
      <c r="P13" s="102">
        <v>2000</v>
      </c>
      <c r="Q13" s="87"/>
      <c r="R13" s="12"/>
    </row>
    <row r="14" spans="2:18" ht="14.25" customHeight="1" thickBot="1" x14ac:dyDescent="0.2">
      <c r="B14" s="67"/>
      <c r="C14" s="68"/>
      <c r="D14" s="68"/>
      <c r="E14" s="54"/>
      <c r="F14" s="54"/>
      <c r="G14" s="54"/>
      <c r="H14" s="59"/>
      <c r="I14" s="60"/>
      <c r="J14" s="57"/>
      <c r="K14" s="95" t="s">
        <v>186</v>
      </c>
      <c r="L14" s="112" t="s">
        <v>31</v>
      </c>
      <c r="M14" s="121" t="s">
        <v>179</v>
      </c>
      <c r="N14" s="121">
        <f ca="1">YEAR(NOW())-1990</f>
        <v>30</v>
      </c>
      <c r="O14" s="116" t="s">
        <v>180</v>
      </c>
      <c r="P14" s="102">
        <v>2000</v>
      </c>
      <c r="Q14" s="87"/>
      <c r="R14" s="12"/>
    </row>
    <row r="15" spans="2:18" ht="14.25" customHeight="1" thickBot="1" x14ac:dyDescent="0.2">
      <c r="B15" s="69"/>
      <c r="C15" s="70"/>
      <c r="D15" s="70"/>
      <c r="E15" s="50"/>
      <c r="F15" s="50"/>
      <c r="G15" s="50"/>
      <c r="H15" s="55"/>
      <c r="I15" s="56"/>
      <c r="J15" s="57"/>
      <c r="K15" s="96" t="s">
        <v>187</v>
      </c>
      <c r="L15" s="113" t="s">
        <v>32</v>
      </c>
      <c r="M15" s="122" t="s">
        <v>179</v>
      </c>
      <c r="N15" s="122">
        <f ca="1">YEAR(NOW())-1995</f>
        <v>25</v>
      </c>
      <c r="O15" s="117" t="s">
        <v>180</v>
      </c>
      <c r="P15" s="103">
        <v>2000</v>
      </c>
      <c r="Q15" s="88"/>
      <c r="R15" s="18"/>
    </row>
    <row r="16" spans="2:18" ht="14.25" customHeight="1" x14ac:dyDescent="0.15">
      <c r="B16" s="71"/>
      <c r="C16" s="401" t="s">
        <v>22</v>
      </c>
      <c r="D16" s="402"/>
      <c r="E16" s="402"/>
      <c r="F16" s="402"/>
      <c r="G16" s="402"/>
      <c r="H16" s="402"/>
      <c r="I16" s="403"/>
      <c r="J16" s="57"/>
      <c r="K16" s="93" t="s">
        <v>188</v>
      </c>
      <c r="L16" s="110" t="s">
        <v>33</v>
      </c>
      <c r="M16" s="119" t="s">
        <v>175</v>
      </c>
      <c r="N16" s="119">
        <f ca="1">YEAR(NOW())-2007</f>
        <v>13</v>
      </c>
      <c r="O16" s="118" t="s">
        <v>189</v>
      </c>
      <c r="P16" s="100">
        <v>2000</v>
      </c>
      <c r="Q16" s="85"/>
      <c r="R16" s="11"/>
    </row>
    <row r="17" spans="2:18" ht="14.25" customHeight="1" x14ac:dyDescent="0.15">
      <c r="B17" s="71"/>
      <c r="C17" s="16"/>
      <c r="D17" s="16"/>
      <c r="E17" s="45"/>
      <c r="F17" s="45"/>
      <c r="G17" s="45"/>
      <c r="H17" s="65"/>
      <c r="I17" s="79"/>
      <c r="J17" s="57"/>
      <c r="K17" s="95" t="s">
        <v>190</v>
      </c>
      <c r="L17" s="111" t="s">
        <v>24</v>
      </c>
      <c r="M17" s="121"/>
      <c r="N17" s="121"/>
      <c r="O17" s="116"/>
      <c r="P17" s="102">
        <v>1500</v>
      </c>
      <c r="Q17" s="87"/>
      <c r="R17" s="12"/>
    </row>
    <row r="18" spans="2:18" ht="14.25" customHeight="1" x14ac:dyDescent="0.15">
      <c r="B18" s="71"/>
      <c r="C18" s="16"/>
      <c r="D18" s="16"/>
      <c r="E18" s="45"/>
      <c r="F18" s="45"/>
      <c r="G18" s="45"/>
      <c r="H18" s="65"/>
      <c r="I18" s="79"/>
      <c r="J18" s="57"/>
      <c r="K18" s="95" t="s">
        <v>67</v>
      </c>
      <c r="L18" s="112" t="s">
        <v>81</v>
      </c>
      <c r="M18" s="121" t="s">
        <v>179</v>
      </c>
      <c r="N18" s="121">
        <f ca="1">YEAR(NOW())-1960</f>
        <v>60</v>
      </c>
      <c r="O18" s="116" t="s">
        <v>180</v>
      </c>
      <c r="P18" s="102">
        <v>2000</v>
      </c>
      <c r="Q18" s="87"/>
      <c r="R18" s="12"/>
    </row>
    <row r="19" spans="2:18" ht="14.25" customHeight="1" x14ac:dyDescent="0.15">
      <c r="B19" s="71"/>
      <c r="C19" s="16"/>
      <c r="D19" s="16"/>
      <c r="E19" s="400"/>
      <c r="F19" s="400"/>
      <c r="G19" s="400"/>
      <c r="H19" s="400"/>
      <c r="I19" s="62"/>
      <c r="J19" s="65"/>
      <c r="K19" s="95" t="s">
        <v>68</v>
      </c>
      <c r="L19" s="112" t="s">
        <v>34</v>
      </c>
      <c r="M19" s="121" t="s">
        <v>179</v>
      </c>
      <c r="N19" s="121">
        <f ca="1">YEAR(NOW())-1965</f>
        <v>55</v>
      </c>
      <c r="O19" s="116" t="s">
        <v>180</v>
      </c>
      <c r="P19" s="102">
        <v>2000</v>
      </c>
      <c r="Q19" s="87"/>
      <c r="R19" s="12"/>
    </row>
    <row r="20" spans="2:18" ht="14.25" customHeight="1" x14ac:dyDescent="0.15">
      <c r="B20" s="71"/>
      <c r="C20" s="16"/>
      <c r="D20" s="16"/>
      <c r="E20" s="400"/>
      <c r="F20" s="400"/>
      <c r="G20" s="400"/>
      <c r="H20" s="400"/>
      <c r="I20" s="62"/>
      <c r="J20" s="61"/>
      <c r="K20" s="95" t="s">
        <v>69</v>
      </c>
      <c r="L20" s="112" t="s">
        <v>35</v>
      </c>
      <c r="M20" s="121" t="s">
        <v>179</v>
      </c>
      <c r="N20" s="121">
        <f ca="1">YEAR(NOW())-1970</f>
        <v>50</v>
      </c>
      <c r="O20" s="116" t="s">
        <v>180</v>
      </c>
      <c r="P20" s="102">
        <v>2000</v>
      </c>
      <c r="Q20" s="87"/>
      <c r="R20" s="12"/>
    </row>
    <row r="21" spans="2:18" ht="14.25" customHeight="1" thickBot="1" x14ac:dyDescent="0.2">
      <c r="B21" s="67"/>
      <c r="C21" s="68"/>
      <c r="D21" s="68"/>
      <c r="E21" s="54"/>
      <c r="F21" s="54"/>
      <c r="G21" s="54"/>
      <c r="H21" s="63"/>
      <c r="I21" s="64"/>
      <c r="J21" s="61"/>
      <c r="K21" s="95" t="s">
        <v>70</v>
      </c>
      <c r="L21" s="112" t="s">
        <v>36</v>
      </c>
      <c r="M21" s="121" t="s">
        <v>179</v>
      </c>
      <c r="N21" s="121">
        <f ca="1">YEAR(NOW())-1975</f>
        <v>45</v>
      </c>
      <c r="O21" s="116" t="s">
        <v>180</v>
      </c>
      <c r="P21" s="102">
        <v>2000</v>
      </c>
      <c r="Q21" s="87"/>
      <c r="R21" s="12"/>
    </row>
    <row r="22" spans="2:18" ht="14.25" customHeight="1" x14ac:dyDescent="0.15">
      <c r="B22" s="69"/>
      <c r="C22" s="70"/>
      <c r="D22" s="70"/>
      <c r="E22" s="70"/>
      <c r="F22" s="70"/>
      <c r="G22" s="70"/>
      <c r="H22" s="70"/>
      <c r="I22" s="41"/>
      <c r="J22" s="61"/>
      <c r="K22" s="95" t="s">
        <v>71</v>
      </c>
      <c r="L22" s="112" t="s">
        <v>37</v>
      </c>
      <c r="M22" s="121" t="s">
        <v>179</v>
      </c>
      <c r="N22" s="121">
        <f ca="1">YEAR(NOW())-1980</f>
        <v>40</v>
      </c>
      <c r="O22" s="116" t="s">
        <v>180</v>
      </c>
      <c r="P22" s="102">
        <v>2000</v>
      </c>
      <c r="Q22" s="87"/>
      <c r="R22" s="12"/>
    </row>
    <row r="23" spans="2:18" ht="14.25" customHeight="1" x14ac:dyDescent="0.15">
      <c r="B23" s="71"/>
      <c r="C23" s="394" t="s">
        <v>6</v>
      </c>
      <c r="D23" s="395"/>
      <c r="E23" s="395"/>
      <c r="F23" s="395"/>
      <c r="G23" s="395"/>
      <c r="H23" s="395"/>
      <c r="I23" s="396"/>
      <c r="J23" s="61"/>
      <c r="K23" s="95" t="s">
        <v>72</v>
      </c>
      <c r="L23" s="112" t="s">
        <v>38</v>
      </c>
      <c r="M23" s="121" t="s">
        <v>179</v>
      </c>
      <c r="N23" s="121">
        <f ca="1">YEAR(NOW())-1985</f>
        <v>35</v>
      </c>
      <c r="O23" s="116" t="s">
        <v>180</v>
      </c>
      <c r="P23" s="102">
        <v>2000</v>
      </c>
      <c r="Q23" s="87"/>
      <c r="R23" s="12"/>
    </row>
    <row r="24" spans="2:18" ht="14.25" customHeight="1" x14ac:dyDescent="0.15">
      <c r="B24" s="71"/>
      <c r="C24" s="16"/>
      <c r="D24" s="16"/>
      <c r="E24" s="45"/>
      <c r="F24" s="45"/>
      <c r="G24" s="45"/>
      <c r="H24" s="61"/>
      <c r="I24" s="62"/>
      <c r="J24" s="61"/>
      <c r="K24" s="95" t="s">
        <v>73</v>
      </c>
      <c r="L24" s="112" t="s">
        <v>39</v>
      </c>
      <c r="M24" s="121" t="s">
        <v>179</v>
      </c>
      <c r="N24" s="121">
        <f ca="1">YEAR(NOW())-1990</f>
        <v>30</v>
      </c>
      <c r="O24" s="116" t="s">
        <v>180</v>
      </c>
      <c r="P24" s="102">
        <v>2000</v>
      </c>
      <c r="Q24" s="87"/>
      <c r="R24" s="12"/>
    </row>
    <row r="25" spans="2:18" ht="14.25" customHeight="1" thickBot="1" x14ac:dyDescent="0.2">
      <c r="B25" s="71"/>
      <c r="C25" s="394" t="s">
        <v>51</v>
      </c>
      <c r="D25" s="395"/>
      <c r="E25" s="395"/>
      <c r="F25" s="395"/>
      <c r="G25" s="395"/>
      <c r="H25" s="395"/>
      <c r="I25" s="396"/>
      <c r="J25" s="61"/>
      <c r="K25" s="96" t="s">
        <v>74</v>
      </c>
      <c r="L25" s="113" t="s">
        <v>40</v>
      </c>
      <c r="M25" s="122" t="s">
        <v>179</v>
      </c>
      <c r="N25" s="122">
        <f ca="1">YEAR(NOW())-1995</f>
        <v>25</v>
      </c>
      <c r="O25" s="117" t="s">
        <v>180</v>
      </c>
      <c r="P25" s="103">
        <v>2000</v>
      </c>
      <c r="Q25" s="88"/>
      <c r="R25" s="18"/>
    </row>
    <row r="26" spans="2:18" ht="14.25" customHeight="1" x14ac:dyDescent="0.15">
      <c r="B26" s="71"/>
      <c r="C26" s="16"/>
      <c r="D26" s="16"/>
      <c r="E26" s="45"/>
      <c r="F26" s="45"/>
      <c r="G26" s="45"/>
      <c r="H26" s="61"/>
      <c r="I26" s="72"/>
      <c r="J26" s="66"/>
      <c r="K26" s="93" t="s">
        <v>75</v>
      </c>
      <c r="L26" s="8" t="s">
        <v>41</v>
      </c>
      <c r="M26" s="9"/>
      <c r="N26" s="9"/>
      <c r="O26" s="90"/>
      <c r="P26" s="100">
        <v>1000</v>
      </c>
      <c r="Q26" s="85"/>
      <c r="R26" s="11"/>
    </row>
    <row r="27" spans="2:18" ht="14.25" customHeight="1" thickBot="1" x14ac:dyDescent="0.2">
      <c r="B27" s="71"/>
      <c r="C27" s="394" t="s">
        <v>52</v>
      </c>
      <c r="D27" s="395"/>
      <c r="E27" s="395"/>
      <c r="F27" s="395"/>
      <c r="G27" s="395"/>
      <c r="H27" s="395"/>
      <c r="I27" s="396"/>
      <c r="J27" s="66"/>
      <c r="K27" s="96" t="s">
        <v>76</v>
      </c>
      <c r="L27" s="14" t="s">
        <v>42</v>
      </c>
      <c r="M27" s="37"/>
      <c r="N27" s="37"/>
      <c r="O27" s="15"/>
      <c r="P27" s="103">
        <v>1000</v>
      </c>
      <c r="Q27" s="88"/>
      <c r="R27" s="18"/>
    </row>
    <row r="28" spans="2:18" ht="14.25" customHeight="1" x14ac:dyDescent="0.15">
      <c r="B28" s="71"/>
      <c r="C28" s="16"/>
      <c r="D28" s="16"/>
      <c r="E28" s="45"/>
      <c r="F28" s="45"/>
      <c r="G28" s="45"/>
      <c r="H28" s="61"/>
      <c r="I28" s="72"/>
      <c r="J28" s="66"/>
      <c r="K28" s="93" t="s">
        <v>77</v>
      </c>
      <c r="L28" s="8" t="s">
        <v>11</v>
      </c>
      <c r="M28" s="9"/>
      <c r="N28" s="9"/>
      <c r="O28" s="90"/>
      <c r="P28" s="100">
        <v>1000</v>
      </c>
      <c r="Q28" s="85"/>
      <c r="R28" s="11"/>
    </row>
    <row r="29" spans="2:18" ht="14.25" customHeight="1" thickBot="1" x14ac:dyDescent="0.2">
      <c r="B29" s="71"/>
      <c r="C29" s="397"/>
      <c r="D29" s="397"/>
      <c r="E29" s="397"/>
      <c r="F29" s="397"/>
      <c r="G29" s="397"/>
      <c r="H29" s="397"/>
      <c r="I29" s="398"/>
      <c r="J29" s="66"/>
      <c r="K29" s="96" t="s">
        <v>78</v>
      </c>
      <c r="L29" s="14" t="s">
        <v>12</v>
      </c>
      <c r="M29" s="37"/>
      <c r="N29" s="37"/>
      <c r="O29" s="15"/>
      <c r="P29" s="103">
        <v>1000</v>
      </c>
      <c r="Q29" s="88"/>
      <c r="R29" s="18"/>
    </row>
    <row r="30" spans="2:18" ht="14.25" customHeight="1" x14ac:dyDescent="0.15">
      <c r="B30" s="71"/>
      <c r="C30" s="16"/>
      <c r="D30" s="16"/>
      <c r="E30" s="288"/>
      <c r="F30" s="288"/>
      <c r="G30" s="288"/>
      <c r="H30" s="13"/>
      <c r="I30" s="43"/>
      <c r="J30" s="13"/>
      <c r="K30" s="94" t="s">
        <v>79</v>
      </c>
      <c r="L30" s="73" t="s">
        <v>43</v>
      </c>
      <c r="M30" s="10"/>
      <c r="N30" s="10"/>
      <c r="O30" s="89"/>
      <c r="P30" s="101">
        <v>1000</v>
      </c>
      <c r="Q30" s="86"/>
      <c r="R30" s="39"/>
    </row>
    <row r="31" spans="2:18" ht="14.25" customHeight="1" thickBot="1" x14ac:dyDescent="0.2">
      <c r="B31" s="71"/>
      <c r="C31" s="394" t="s">
        <v>53</v>
      </c>
      <c r="D31" s="395"/>
      <c r="E31" s="395"/>
      <c r="F31" s="395"/>
      <c r="G31" s="395"/>
      <c r="H31" s="395"/>
      <c r="I31" s="396"/>
      <c r="J31" s="13"/>
      <c r="K31" s="97" t="s">
        <v>191</v>
      </c>
      <c r="L31" s="82" t="s">
        <v>44</v>
      </c>
      <c r="M31" s="83"/>
      <c r="N31" s="83"/>
      <c r="O31" s="84"/>
      <c r="P31" s="123">
        <v>1000</v>
      </c>
      <c r="Q31" s="88"/>
      <c r="R31" s="38"/>
    </row>
    <row r="32" spans="2:18" ht="14.25" customHeight="1" x14ac:dyDescent="0.15">
      <c r="B32" s="71"/>
      <c r="C32" s="394" t="s">
        <v>54</v>
      </c>
      <c r="D32" s="395"/>
      <c r="E32" s="395"/>
      <c r="F32" s="395"/>
      <c r="G32" s="395"/>
      <c r="H32" s="395"/>
      <c r="I32" s="396"/>
      <c r="K32" s="381" t="s">
        <v>49</v>
      </c>
      <c r="L32" s="382"/>
      <c r="M32" s="382"/>
      <c r="N32" s="382"/>
      <c r="O32" s="382"/>
      <c r="P32" s="382"/>
      <c r="Q32" s="22"/>
      <c r="R32" s="80"/>
    </row>
    <row r="33" spans="2:19" ht="14.25" customHeight="1" thickBot="1" x14ac:dyDescent="0.2">
      <c r="B33" s="67"/>
      <c r="C33" s="68"/>
      <c r="D33" s="68"/>
      <c r="E33" s="68"/>
      <c r="F33" s="68"/>
      <c r="G33" s="68"/>
      <c r="H33" s="68"/>
      <c r="I33" s="42"/>
      <c r="K33" s="383" t="s">
        <v>13</v>
      </c>
      <c r="L33" s="384"/>
      <c r="M33" s="384"/>
      <c r="N33" s="384"/>
      <c r="O33" s="384"/>
      <c r="P33" s="384"/>
      <c r="Q33" s="34"/>
      <c r="R33" s="81"/>
    </row>
    <row r="34" spans="2:19" ht="14.25" customHeight="1" thickBot="1" x14ac:dyDescent="0.2">
      <c r="L34" s="16"/>
      <c r="M34" s="17"/>
      <c r="N34" s="289"/>
      <c r="O34" s="40"/>
      <c r="P34" s="19"/>
    </row>
    <row r="35" spans="2:19" ht="14.25" thickBot="1" x14ac:dyDescent="0.2">
      <c r="B35" s="104" t="s">
        <v>2</v>
      </c>
      <c r="C35" s="108" t="s">
        <v>82</v>
      </c>
      <c r="D35" s="385" t="s">
        <v>83</v>
      </c>
      <c r="E35" s="386"/>
      <c r="F35" s="386"/>
      <c r="G35" s="387"/>
      <c r="H35" s="20" t="s">
        <v>14</v>
      </c>
      <c r="I35" s="20" t="s">
        <v>15</v>
      </c>
      <c r="J35" s="388" t="s">
        <v>16</v>
      </c>
      <c r="K35" s="305"/>
      <c r="L35" s="305"/>
      <c r="M35" s="305"/>
      <c r="N35" s="305"/>
      <c r="O35" s="305"/>
      <c r="P35" s="124"/>
      <c r="Q35" s="20" t="s">
        <v>17</v>
      </c>
      <c r="R35" s="21" t="s">
        <v>18</v>
      </c>
    </row>
    <row r="36" spans="2:19" ht="24.95" customHeight="1" x14ac:dyDescent="0.15">
      <c r="B36" s="105"/>
      <c r="C36" s="26">
        <v>1</v>
      </c>
      <c r="D36" s="389"/>
      <c r="E36" s="390"/>
      <c r="F36" s="390"/>
      <c r="G36" s="391"/>
      <c r="H36" s="74" t="s">
        <v>50</v>
      </c>
      <c r="I36" s="23"/>
      <c r="J36" s="392"/>
      <c r="K36" s="393"/>
      <c r="L36" s="393"/>
      <c r="M36" s="393"/>
      <c r="N36" s="393"/>
      <c r="O36" s="393"/>
      <c r="P36" s="391"/>
      <c r="Q36" s="24"/>
      <c r="R36" s="25"/>
    </row>
    <row r="37" spans="2:19" ht="24.95" customHeight="1" x14ac:dyDescent="0.15">
      <c r="B37" s="106"/>
      <c r="C37" s="32">
        <v>2</v>
      </c>
      <c r="D37" s="376"/>
      <c r="E37" s="377"/>
      <c r="F37" s="377"/>
      <c r="G37" s="378"/>
      <c r="H37" s="77" t="s">
        <v>50</v>
      </c>
      <c r="I37" s="27"/>
      <c r="J37" s="379"/>
      <c r="K37" s="380"/>
      <c r="L37" s="380"/>
      <c r="M37" s="380"/>
      <c r="N37" s="380"/>
      <c r="O37" s="380"/>
      <c r="P37" s="378"/>
      <c r="Q37" s="28"/>
      <c r="R37" s="29"/>
    </row>
    <row r="38" spans="2:19" ht="24.95" customHeight="1" x14ac:dyDescent="0.15">
      <c r="B38" s="106"/>
      <c r="C38" s="32">
        <v>3</v>
      </c>
      <c r="D38" s="376"/>
      <c r="E38" s="377"/>
      <c r="F38" s="377"/>
      <c r="G38" s="378"/>
      <c r="H38" s="77" t="s">
        <v>50</v>
      </c>
      <c r="I38" s="27"/>
      <c r="J38" s="379"/>
      <c r="K38" s="380"/>
      <c r="L38" s="380"/>
      <c r="M38" s="380"/>
      <c r="N38" s="380"/>
      <c r="O38" s="380"/>
      <c r="P38" s="378"/>
      <c r="Q38" s="28"/>
      <c r="R38" s="29"/>
    </row>
    <row r="39" spans="2:19" ht="24.95" customHeight="1" x14ac:dyDescent="0.15">
      <c r="B39" s="106"/>
      <c r="C39" s="32">
        <v>4</v>
      </c>
      <c r="D39" s="376"/>
      <c r="E39" s="377"/>
      <c r="F39" s="377"/>
      <c r="G39" s="378"/>
      <c r="H39" s="77" t="s">
        <v>50</v>
      </c>
      <c r="I39" s="27"/>
      <c r="J39" s="379"/>
      <c r="K39" s="380"/>
      <c r="L39" s="380"/>
      <c r="M39" s="380"/>
      <c r="N39" s="380"/>
      <c r="O39" s="380"/>
      <c r="P39" s="378"/>
      <c r="Q39" s="28"/>
      <c r="R39" s="29"/>
    </row>
    <row r="40" spans="2:19" ht="24.95" customHeight="1" x14ac:dyDescent="0.15">
      <c r="B40" s="106"/>
      <c r="C40" s="32">
        <v>5</v>
      </c>
      <c r="D40" s="376"/>
      <c r="E40" s="377"/>
      <c r="F40" s="377"/>
      <c r="G40" s="378"/>
      <c r="H40" s="77" t="s">
        <v>50</v>
      </c>
      <c r="I40" s="27"/>
      <c r="J40" s="379"/>
      <c r="K40" s="380"/>
      <c r="L40" s="380"/>
      <c r="M40" s="380"/>
      <c r="N40" s="380"/>
      <c r="O40" s="380"/>
      <c r="P40" s="378"/>
      <c r="Q40" s="28"/>
      <c r="R40" s="29"/>
    </row>
    <row r="41" spans="2:19" ht="24.95" customHeight="1" x14ac:dyDescent="0.15">
      <c r="B41" s="106"/>
      <c r="C41" s="32">
        <v>6</v>
      </c>
      <c r="D41" s="376"/>
      <c r="E41" s="377"/>
      <c r="F41" s="377"/>
      <c r="G41" s="378"/>
      <c r="H41" s="78" t="s">
        <v>50</v>
      </c>
      <c r="I41" s="27"/>
      <c r="J41" s="379"/>
      <c r="K41" s="380"/>
      <c r="L41" s="380"/>
      <c r="M41" s="380"/>
      <c r="N41" s="380"/>
      <c r="O41" s="380"/>
      <c r="P41" s="378"/>
      <c r="Q41" s="28"/>
      <c r="R41" s="29"/>
    </row>
    <row r="42" spans="2:19" ht="24.95" customHeight="1" x14ac:dyDescent="0.15">
      <c r="B42" s="106"/>
      <c r="C42" s="32">
        <v>7</v>
      </c>
      <c r="D42" s="376"/>
      <c r="E42" s="377"/>
      <c r="F42" s="377"/>
      <c r="G42" s="378"/>
      <c r="H42" s="78" t="s">
        <v>50</v>
      </c>
      <c r="I42" s="27"/>
      <c r="J42" s="379"/>
      <c r="K42" s="380"/>
      <c r="L42" s="380"/>
      <c r="M42" s="380"/>
      <c r="N42" s="380"/>
      <c r="O42" s="380"/>
      <c r="P42" s="378"/>
      <c r="Q42" s="28"/>
      <c r="R42" s="29"/>
      <c r="S42" s="30"/>
    </row>
    <row r="43" spans="2:19" ht="24.95" customHeight="1" x14ac:dyDescent="0.15">
      <c r="B43" s="106"/>
      <c r="C43" s="32">
        <v>8</v>
      </c>
      <c r="D43" s="376"/>
      <c r="E43" s="377"/>
      <c r="F43" s="377"/>
      <c r="G43" s="378"/>
      <c r="H43" s="78" t="s">
        <v>50</v>
      </c>
      <c r="I43" s="27"/>
      <c r="J43" s="379"/>
      <c r="K43" s="380"/>
      <c r="L43" s="380"/>
      <c r="M43" s="380"/>
      <c r="N43" s="380"/>
      <c r="O43" s="380"/>
      <c r="P43" s="378"/>
      <c r="Q43" s="28"/>
      <c r="R43" s="29"/>
    </row>
    <row r="44" spans="2:19" ht="24.95" customHeight="1" x14ac:dyDescent="0.15">
      <c r="B44" s="106"/>
      <c r="C44" s="32">
        <v>9</v>
      </c>
      <c r="D44" s="376"/>
      <c r="E44" s="377"/>
      <c r="F44" s="377"/>
      <c r="G44" s="378"/>
      <c r="H44" s="75" t="s">
        <v>50</v>
      </c>
      <c r="I44" s="27"/>
      <c r="J44" s="379"/>
      <c r="K44" s="380"/>
      <c r="L44" s="380"/>
      <c r="M44" s="380"/>
      <c r="N44" s="380"/>
      <c r="O44" s="380"/>
      <c r="P44" s="378"/>
      <c r="Q44" s="28"/>
      <c r="R44" s="29"/>
    </row>
    <row r="45" spans="2:19" ht="24.95" customHeight="1" x14ac:dyDescent="0.15">
      <c r="B45" s="106"/>
      <c r="C45" s="32">
        <v>10</v>
      </c>
      <c r="D45" s="376"/>
      <c r="E45" s="377"/>
      <c r="F45" s="377"/>
      <c r="G45" s="378"/>
      <c r="H45" s="76" t="s">
        <v>50</v>
      </c>
      <c r="I45" s="27"/>
      <c r="J45" s="379"/>
      <c r="K45" s="380"/>
      <c r="L45" s="380"/>
      <c r="M45" s="380"/>
      <c r="N45" s="380"/>
      <c r="O45" s="380"/>
      <c r="P45" s="378"/>
      <c r="Q45" s="28"/>
      <c r="R45" s="31"/>
    </row>
    <row r="46" spans="2:19" ht="24.95" customHeight="1" x14ac:dyDescent="0.15">
      <c r="B46" s="106"/>
      <c r="C46" s="32">
        <v>11</v>
      </c>
      <c r="D46" s="376"/>
      <c r="E46" s="377"/>
      <c r="F46" s="377"/>
      <c r="G46" s="378"/>
      <c r="H46" s="75" t="s">
        <v>50</v>
      </c>
      <c r="I46" s="27"/>
      <c r="J46" s="379"/>
      <c r="K46" s="380"/>
      <c r="L46" s="380"/>
      <c r="M46" s="380"/>
      <c r="N46" s="380"/>
      <c r="O46" s="380"/>
      <c r="P46" s="378"/>
      <c r="Q46" s="28"/>
      <c r="R46" s="29"/>
    </row>
    <row r="47" spans="2:19" ht="24.95" customHeight="1" x14ac:dyDescent="0.15">
      <c r="B47" s="106"/>
      <c r="C47" s="32">
        <v>12</v>
      </c>
      <c r="D47" s="376"/>
      <c r="E47" s="377"/>
      <c r="F47" s="377"/>
      <c r="G47" s="378"/>
      <c r="H47" s="75" t="s">
        <v>50</v>
      </c>
      <c r="I47" s="27"/>
      <c r="J47" s="379"/>
      <c r="K47" s="380"/>
      <c r="L47" s="380"/>
      <c r="M47" s="380"/>
      <c r="N47" s="380"/>
      <c r="O47" s="380"/>
      <c r="P47" s="378"/>
      <c r="Q47" s="28"/>
      <c r="R47" s="29"/>
    </row>
    <row r="48" spans="2:19" ht="24.95" customHeight="1" x14ac:dyDescent="0.15">
      <c r="B48" s="106"/>
      <c r="C48" s="32">
        <v>13</v>
      </c>
      <c r="D48" s="376"/>
      <c r="E48" s="377"/>
      <c r="F48" s="377"/>
      <c r="G48" s="378"/>
      <c r="H48" s="75" t="s">
        <v>50</v>
      </c>
      <c r="I48" s="27"/>
      <c r="J48" s="379"/>
      <c r="K48" s="380"/>
      <c r="L48" s="380"/>
      <c r="M48" s="380"/>
      <c r="N48" s="380"/>
      <c r="O48" s="380"/>
      <c r="P48" s="378"/>
      <c r="Q48" s="28"/>
      <c r="R48" s="29"/>
    </row>
    <row r="49" spans="2:18" ht="24.95" customHeight="1" x14ac:dyDescent="0.15">
      <c r="B49" s="106"/>
      <c r="C49" s="32">
        <v>14</v>
      </c>
      <c r="D49" s="376"/>
      <c r="E49" s="377"/>
      <c r="F49" s="377"/>
      <c r="G49" s="378"/>
      <c r="H49" s="76" t="s">
        <v>50</v>
      </c>
      <c r="I49" s="27"/>
      <c r="J49" s="379"/>
      <c r="K49" s="380"/>
      <c r="L49" s="380"/>
      <c r="M49" s="380"/>
      <c r="N49" s="380"/>
      <c r="O49" s="380"/>
      <c r="P49" s="378"/>
      <c r="Q49" s="28"/>
      <c r="R49" s="33"/>
    </row>
    <row r="50" spans="2:18" ht="24.95" customHeight="1" x14ac:dyDescent="0.15">
      <c r="B50" s="106"/>
      <c r="C50" s="32">
        <v>15</v>
      </c>
      <c r="D50" s="376"/>
      <c r="E50" s="377"/>
      <c r="F50" s="377"/>
      <c r="G50" s="378"/>
      <c r="H50" s="76" t="s">
        <v>50</v>
      </c>
      <c r="I50" s="27"/>
      <c r="J50" s="379"/>
      <c r="K50" s="380"/>
      <c r="L50" s="380"/>
      <c r="M50" s="380"/>
      <c r="N50" s="380"/>
      <c r="O50" s="380"/>
      <c r="P50" s="378"/>
      <c r="Q50" s="28"/>
      <c r="R50" s="33"/>
    </row>
    <row r="51" spans="2:18" ht="24.95" customHeight="1" x14ac:dyDescent="0.15">
      <c r="B51" s="106"/>
      <c r="C51" s="32">
        <v>16</v>
      </c>
      <c r="D51" s="376"/>
      <c r="E51" s="377"/>
      <c r="F51" s="377"/>
      <c r="G51" s="378"/>
      <c r="H51" s="76" t="s">
        <v>50</v>
      </c>
      <c r="I51" s="27"/>
      <c r="J51" s="379"/>
      <c r="K51" s="380"/>
      <c r="L51" s="380"/>
      <c r="M51" s="380"/>
      <c r="N51" s="380"/>
      <c r="O51" s="380"/>
      <c r="P51" s="378"/>
      <c r="Q51" s="28"/>
      <c r="R51" s="33"/>
    </row>
    <row r="52" spans="2:18" ht="24.95" customHeight="1" x14ac:dyDescent="0.15">
      <c r="B52" s="106"/>
      <c r="C52" s="32">
        <v>17</v>
      </c>
      <c r="D52" s="376"/>
      <c r="E52" s="377"/>
      <c r="F52" s="377"/>
      <c r="G52" s="378"/>
      <c r="H52" s="76" t="s">
        <v>50</v>
      </c>
      <c r="I52" s="27"/>
      <c r="J52" s="379"/>
      <c r="K52" s="380"/>
      <c r="L52" s="380"/>
      <c r="M52" s="380"/>
      <c r="N52" s="380"/>
      <c r="O52" s="380"/>
      <c r="P52" s="378"/>
      <c r="Q52" s="28"/>
      <c r="R52" s="29"/>
    </row>
    <row r="53" spans="2:18" ht="24.95" customHeight="1" x14ac:dyDescent="0.15">
      <c r="B53" s="106"/>
      <c r="C53" s="32">
        <v>18</v>
      </c>
      <c r="D53" s="376"/>
      <c r="E53" s="377"/>
      <c r="F53" s="377"/>
      <c r="G53" s="378"/>
      <c r="H53" s="76" t="s">
        <v>50</v>
      </c>
      <c r="I53" s="27"/>
      <c r="J53" s="379"/>
      <c r="K53" s="380"/>
      <c r="L53" s="380"/>
      <c r="M53" s="380"/>
      <c r="N53" s="380"/>
      <c r="O53" s="380"/>
      <c r="P53" s="378"/>
      <c r="Q53" s="28"/>
      <c r="R53" s="29"/>
    </row>
    <row r="54" spans="2:18" ht="24.95" customHeight="1" x14ac:dyDescent="0.15">
      <c r="B54" s="106"/>
      <c r="C54" s="32">
        <v>19</v>
      </c>
      <c r="D54" s="376"/>
      <c r="E54" s="377"/>
      <c r="F54" s="377"/>
      <c r="G54" s="378"/>
      <c r="H54" s="76" t="s">
        <v>50</v>
      </c>
      <c r="I54" s="27"/>
      <c r="J54" s="379"/>
      <c r="K54" s="380"/>
      <c r="L54" s="380"/>
      <c r="M54" s="380"/>
      <c r="N54" s="380"/>
      <c r="O54" s="380"/>
      <c r="P54" s="378"/>
      <c r="Q54" s="28"/>
      <c r="R54" s="29"/>
    </row>
    <row r="55" spans="2:18" ht="24.95" customHeight="1" thickBot="1" x14ac:dyDescent="0.2">
      <c r="B55" s="107"/>
      <c r="C55" s="34">
        <v>20</v>
      </c>
      <c r="D55" s="371"/>
      <c r="E55" s="372"/>
      <c r="F55" s="372"/>
      <c r="G55" s="373"/>
      <c r="H55" s="91" t="s">
        <v>50</v>
      </c>
      <c r="I55" s="35"/>
      <c r="J55" s="374"/>
      <c r="K55" s="375"/>
      <c r="L55" s="375"/>
      <c r="M55" s="375"/>
      <c r="N55" s="375"/>
      <c r="O55" s="375"/>
      <c r="P55" s="373"/>
      <c r="Q55" s="36"/>
      <c r="R55" s="92"/>
    </row>
    <row r="56" spans="2:18" x14ac:dyDescent="0.15">
      <c r="K56" s="125"/>
      <c r="L56" s="125"/>
    </row>
    <row r="57" spans="2:18" x14ac:dyDescent="0.15">
      <c r="B57" s="349" t="s">
        <v>89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1"/>
    </row>
    <row r="58" spans="2:18" x14ac:dyDescent="0.15">
      <c r="B58" s="352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4"/>
    </row>
    <row r="59" spans="2:18" x14ac:dyDescent="0.15">
      <c r="B59" s="352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4"/>
    </row>
    <row r="60" spans="2:18" x14ac:dyDescent="0.15">
      <c r="B60" s="355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7"/>
    </row>
    <row r="61" spans="2:18" x14ac:dyDescent="0.15">
      <c r="B61" s="16"/>
      <c r="C61" s="16"/>
    </row>
  </sheetData>
  <mergeCells count="63">
    <mergeCell ref="E19:H20"/>
    <mergeCell ref="L1:N1"/>
    <mergeCell ref="O1:R1"/>
    <mergeCell ref="B3:G3"/>
    <mergeCell ref="H3:K3"/>
    <mergeCell ref="Q3:R3"/>
    <mergeCell ref="L5:O5"/>
    <mergeCell ref="C6:I6"/>
    <mergeCell ref="C8:I8"/>
    <mergeCell ref="C11:I11"/>
    <mergeCell ref="E12:H13"/>
    <mergeCell ref="C16:I16"/>
    <mergeCell ref="C23:I23"/>
    <mergeCell ref="C25:I25"/>
    <mergeCell ref="C27:I27"/>
    <mergeCell ref="C29:I29"/>
    <mergeCell ref="C31:I31"/>
    <mergeCell ref="K32:P32"/>
    <mergeCell ref="K33:P33"/>
    <mergeCell ref="D35:G35"/>
    <mergeCell ref="J35:O35"/>
    <mergeCell ref="D36:G36"/>
    <mergeCell ref="J36:P36"/>
    <mergeCell ref="C32:I32"/>
    <mergeCell ref="D37:G37"/>
    <mergeCell ref="J37:P37"/>
    <mergeCell ref="D38:G38"/>
    <mergeCell ref="J38:P38"/>
    <mergeCell ref="D39:G39"/>
    <mergeCell ref="J39:P39"/>
    <mergeCell ref="D40:G40"/>
    <mergeCell ref="J40:P40"/>
    <mergeCell ref="D41:G41"/>
    <mergeCell ref="J41:P41"/>
    <mergeCell ref="D42:G42"/>
    <mergeCell ref="J42:P42"/>
    <mergeCell ref="D43:G43"/>
    <mergeCell ref="J43:P43"/>
    <mergeCell ref="D44:G44"/>
    <mergeCell ref="J44:P44"/>
    <mergeCell ref="D45:G45"/>
    <mergeCell ref="J45:P45"/>
    <mergeCell ref="D46:G46"/>
    <mergeCell ref="J46:P46"/>
    <mergeCell ref="D47:G47"/>
    <mergeCell ref="J47:P47"/>
    <mergeCell ref="D48:G48"/>
    <mergeCell ref="J48:P48"/>
    <mergeCell ref="D49:G49"/>
    <mergeCell ref="J49:P49"/>
    <mergeCell ref="D50:G50"/>
    <mergeCell ref="J50:P50"/>
    <mergeCell ref="D51:G51"/>
    <mergeCell ref="J51:P51"/>
    <mergeCell ref="D55:G55"/>
    <mergeCell ref="J55:P55"/>
    <mergeCell ref="B57:R60"/>
    <mergeCell ref="D52:G52"/>
    <mergeCell ref="J52:P52"/>
    <mergeCell ref="D53:G53"/>
    <mergeCell ref="J53:P53"/>
    <mergeCell ref="D54:G54"/>
    <mergeCell ref="J54:P54"/>
  </mergeCells>
  <phoneticPr fontId="3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1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1"/>
  <sheetViews>
    <sheetView workbookViewId="0">
      <selection activeCell="V12" sqref="V12"/>
    </sheetView>
  </sheetViews>
  <sheetFormatPr defaultRowHeight="13.5" x14ac:dyDescent="0.15"/>
  <cols>
    <col min="1" max="2" width="3.25" style="4" customWidth="1"/>
    <col min="3" max="4" width="3.125" style="4" customWidth="1"/>
    <col min="5" max="5" width="3" style="4" customWidth="1"/>
    <col min="6" max="6" width="1.375" style="4" hidden="1" customWidth="1"/>
    <col min="7" max="7" width="13.5" style="4" customWidth="1"/>
    <col min="8" max="8" width="13.125" style="4" customWidth="1"/>
    <col min="9" max="9" width="7.75" style="3" customWidth="1"/>
    <col min="10" max="10" width="2.5" style="4" customWidth="1"/>
    <col min="11" max="11" width="3.5" style="4" customWidth="1"/>
    <col min="12" max="12" width="21.75" style="4" customWidth="1"/>
    <col min="13" max="13" width="2.25" style="4" customWidth="1"/>
    <col min="14" max="14" width="2.75" style="3" customWidth="1"/>
    <col min="15" max="15" width="10.75" style="3" customWidth="1"/>
    <col min="16" max="16" width="7.375" style="4" customWidth="1"/>
    <col min="17" max="17" width="11.375" style="4" customWidth="1"/>
    <col min="18" max="18" width="11.125" style="4" customWidth="1"/>
    <col min="19" max="19" width="3.125" style="4" customWidth="1"/>
    <col min="20" max="16384" width="9" style="4"/>
  </cols>
  <sheetData>
    <row r="1" spans="2:18" s="1" customFormat="1" ht="21" x14ac:dyDescent="0.15">
      <c r="E1" s="6"/>
      <c r="F1" s="6"/>
      <c r="G1" s="47" t="s">
        <v>0</v>
      </c>
      <c r="H1" s="98">
        <f ca="1">YEAR(NOW())-1988</f>
        <v>32</v>
      </c>
      <c r="I1" s="48" t="s">
        <v>1</v>
      </c>
      <c r="J1" s="45"/>
      <c r="K1" s="99"/>
      <c r="L1" s="340" t="s">
        <v>90</v>
      </c>
      <c r="M1" s="340"/>
      <c r="N1" s="340"/>
      <c r="O1" s="335" t="s">
        <v>64</v>
      </c>
      <c r="P1" s="335"/>
      <c r="Q1" s="335"/>
      <c r="R1" s="335"/>
    </row>
    <row r="2" spans="2:18" s="1" customFormat="1" ht="12" customHeight="1" x14ac:dyDescent="0.15">
      <c r="E2" s="6"/>
      <c r="F2" s="6"/>
      <c r="G2" s="47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</row>
    <row r="3" spans="2:18" ht="14.25" customHeight="1" x14ac:dyDescent="0.15">
      <c r="B3" s="334"/>
      <c r="C3" s="334"/>
      <c r="D3" s="334"/>
      <c r="E3" s="334"/>
      <c r="F3" s="334"/>
      <c r="G3" s="334"/>
      <c r="H3" s="336" t="s">
        <v>19</v>
      </c>
      <c r="I3" s="336"/>
      <c r="J3" s="336"/>
      <c r="K3" s="336"/>
      <c r="L3" s="4" t="s">
        <v>86</v>
      </c>
      <c r="P3" s="109" t="s">
        <v>84</v>
      </c>
      <c r="Q3" s="404" t="s">
        <v>85</v>
      </c>
      <c r="R3" s="395"/>
    </row>
    <row r="4" spans="2:18" ht="14.25" customHeight="1" thickBot="1" x14ac:dyDescent="0.2">
      <c r="F4" s="5"/>
      <c r="G4" s="5"/>
      <c r="H4" s="5"/>
      <c r="I4" s="5"/>
      <c r="J4" s="5"/>
    </row>
    <row r="5" spans="2:18" ht="14.25" customHeight="1" thickBot="1" x14ac:dyDescent="0.2">
      <c r="B5" s="49"/>
      <c r="C5" s="70"/>
      <c r="D5" s="50"/>
      <c r="E5" s="50"/>
      <c r="F5" s="50"/>
      <c r="G5" s="50"/>
      <c r="H5" s="50"/>
      <c r="I5" s="51"/>
      <c r="J5" s="45"/>
      <c r="K5" s="7" t="s">
        <v>2</v>
      </c>
      <c r="L5" s="304" t="s">
        <v>45</v>
      </c>
      <c r="M5" s="305"/>
      <c r="N5" s="305"/>
      <c r="O5" s="306"/>
      <c r="P5" s="7" t="s">
        <v>46</v>
      </c>
      <c r="Q5" s="44" t="s">
        <v>47</v>
      </c>
      <c r="R5" s="7" t="s">
        <v>48</v>
      </c>
    </row>
    <row r="6" spans="2:18" ht="14.25" customHeight="1" x14ac:dyDescent="0.15">
      <c r="B6" s="52"/>
      <c r="C6" s="399" t="s">
        <v>20</v>
      </c>
      <c r="D6" s="395"/>
      <c r="E6" s="395"/>
      <c r="F6" s="395"/>
      <c r="G6" s="395"/>
      <c r="H6" s="395"/>
      <c r="I6" s="396"/>
      <c r="J6" s="66"/>
      <c r="K6" s="93" t="s">
        <v>55</v>
      </c>
      <c r="L6" s="110" t="s">
        <v>23</v>
      </c>
      <c r="M6" s="119" t="s">
        <v>66</v>
      </c>
      <c r="N6" s="119">
        <f ca="1">YEAR(NOW())-2007</f>
        <v>13</v>
      </c>
      <c r="O6" s="114" t="s">
        <v>4</v>
      </c>
      <c r="P6" s="100">
        <v>2000</v>
      </c>
      <c r="Q6" s="85"/>
      <c r="R6" s="11"/>
    </row>
    <row r="7" spans="2:18" ht="14.25" customHeight="1" x14ac:dyDescent="0.15">
      <c r="B7" s="52"/>
      <c r="C7" s="45"/>
      <c r="D7" s="16"/>
      <c r="E7" s="45"/>
      <c r="F7" s="45"/>
      <c r="G7" s="45"/>
      <c r="H7" s="45"/>
      <c r="I7" s="53"/>
      <c r="J7" s="72"/>
      <c r="K7" s="94" t="s">
        <v>56</v>
      </c>
      <c r="L7" s="111" t="s">
        <v>24</v>
      </c>
      <c r="M7" s="120"/>
      <c r="N7" s="120"/>
      <c r="O7" s="115"/>
      <c r="P7" s="101">
        <v>1500</v>
      </c>
      <c r="Q7" s="86"/>
      <c r="R7" s="39"/>
    </row>
    <row r="8" spans="2:18" ht="14.25" customHeight="1" x14ac:dyDescent="0.15">
      <c r="B8" s="52"/>
      <c r="C8" s="394" t="s">
        <v>87</v>
      </c>
      <c r="D8" s="395"/>
      <c r="E8" s="395"/>
      <c r="F8" s="395"/>
      <c r="G8" s="395"/>
      <c r="H8" s="395"/>
      <c r="I8" s="396"/>
      <c r="J8" s="53"/>
      <c r="K8" s="95" t="s">
        <v>57</v>
      </c>
      <c r="L8" s="112" t="s">
        <v>25</v>
      </c>
      <c r="M8" s="121" t="s">
        <v>3</v>
      </c>
      <c r="N8" s="121">
        <f ca="1">YEAR(NOW())-1960</f>
        <v>60</v>
      </c>
      <c r="O8" s="116" t="s">
        <v>5</v>
      </c>
      <c r="P8" s="102">
        <v>2000</v>
      </c>
      <c r="Q8" s="87"/>
      <c r="R8" s="12"/>
    </row>
    <row r="9" spans="2:18" ht="14.25" customHeight="1" thickBot="1" x14ac:dyDescent="0.2">
      <c r="B9" s="67"/>
      <c r="C9" s="68"/>
      <c r="D9" s="68"/>
      <c r="E9" s="54"/>
      <c r="F9" s="54"/>
      <c r="G9" s="54"/>
      <c r="H9" s="59"/>
      <c r="I9" s="60"/>
      <c r="J9" s="53"/>
      <c r="K9" s="95" t="s">
        <v>58</v>
      </c>
      <c r="L9" s="112" t="s">
        <v>26</v>
      </c>
      <c r="M9" s="121" t="s">
        <v>3</v>
      </c>
      <c r="N9" s="121">
        <f ca="1">YEAR(NOW())-1965</f>
        <v>55</v>
      </c>
      <c r="O9" s="116" t="s">
        <v>5</v>
      </c>
      <c r="P9" s="102">
        <v>2000</v>
      </c>
      <c r="Q9" s="87"/>
      <c r="R9" s="12"/>
    </row>
    <row r="10" spans="2:18" ht="14.25" customHeight="1" x14ac:dyDescent="0.15">
      <c r="B10" s="69"/>
      <c r="C10" s="70"/>
      <c r="D10" s="70"/>
      <c r="E10" s="50"/>
      <c r="F10" s="50"/>
      <c r="G10" s="50"/>
      <c r="H10" s="55"/>
      <c r="I10" s="56"/>
      <c r="J10" s="58"/>
      <c r="K10" s="95" t="s">
        <v>7</v>
      </c>
      <c r="L10" s="112" t="s">
        <v>27</v>
      </c>
      <c r="M10" s="121" t="s">
        <v>3</v>
      </c>
      <c r="N10" s="121">
        <f ca="1">YEAR(NOW())-1970</f>
        <v>50</v>
      </c>
      <c r="O10" s="116" t="s">
        <v>5</v>
      </c>
      <c r="P10" s="102">
        <v>2000</v>
      </c>
      <c r="Q10" s="87"/>
      <c r="R10" s="12"/>
    </row>
    <row r="11" spans="2:18" ht="14.25" customHeight="1" x14ac:dyDescent="0.15">
      <c r="B11" s="71"/>
      <c r="C11" s="394" t="s">
        <v>21</v>
      </c>
      <c r="D11" s="395"/>
      <c r="E11" s="395"/>
      <c r="F11" s="395"/>
      <c r="G11" s="395"/>
      <c r="H11" s="395"/>
      <c r="I11" s="396"/>
      <c r="J11" s="57"/>
      <c r="K11" s="95" t="s">
        <v>59</v>
      </c>
      <c r="L11" s="112" t="s">
        <v>28</v>
      </c>
      <c r="M11" s="121" t="s">
        <v>3</v>
      </c>
      <c r="N11" s="121">
        <f ca="1">YEAR(NOW())-1975</f>
        <v>45</v>
      </c>
      <c r="O11" s="116" t="s">
        <v>5</v>
      </c>
      <c r="P11" s="102">
        <v>2000</v>
      </c>
      <c r="Q11" s="87"/>
      <c r="R11" s="12"/>
    </row>
    <row r="12" spans="2:18" ht="14.25" customHeight="1" x14ac:dyDescent="0.15">
      <c r="B12" s="71"/>
      <c r="C12" s="16"/>
      <c r="D12" s="16"/>
      <c r="E12" s="400"/>
      <c r="F12" s="400"/>
      <c r="G12" s="400"/>
      <c r="H12" s="400"/>
      <c r="I12" s="58"/>
      <c r="J12" s="57"/>
      <c r="K12" s="95" t="s">
        <v>60</v>
      </c>
      <c r="L12" s="112" t="s">
        <v>29</v>
      </c>
      <c r="M12" s="121" t="s">
        <v>3</v>
      </c>
      <c r="N12" s="121">
        <f ca="1">YEAR(NOW())-1980</f>
        <v>40</v>
      </c>
      <c r="O12" s="116" t="s">
        <v>5</v>
      </c>
      <c r="P12" s="102">
        <v>2000</v>
      </c>
      <c r="Q12" s="87"/>
      <c r="R12" s="12"/>
    </row>
    <row r="13" spans="2:18" ht="14.25" customHeight="1" x14ac:dyDescent="0.15">
      <c r="B13" s="71"/>
      <c r="C13" s="16"/>
      <c r="D13" s="16"/>
      <c r="E13" s="400"/>
      <c r="F13" s="400"/>
      <c r="G13" s="400"/>
      <c r="H13" s="400"/>
      <c r="I13" s="58"/>
      <c r="J13" s="57"/>
      <c r="K13" s="95" t="s">
        <v>8</v>
      </c>
      <c r="L13" s="112" t="s">
        <v>30</v>
      </c>
      <c r="M13" s="121" t="s">
        <v>3</v>
      </c>
      <c r="N13" s="121">
        <f ca="1">YEAR(NOW())-1985</f>
        <v>35</v>
      </c>
      <c r="O13" s="116" t="s">
        <v>5</v>
      </c>
      <c r="P13" s="102">
        <v>2000</v>
      </c>
      <c r="Q13" s="87"/>
      <c r="R13" s="12"/>
    </row>
    <row r="14" spans="2:18" ht="14.25" customHeight="1" thickBot="1" x14ac:dyDescent="0.2">
      <c r="B14" s="67"/>
      <c r="C14" s="68"/>
      <c r="D14" s="68"/>
      <c r="E14" s="54"/>
      <c r="F14" s="54"/>
      <c r="G14" s="54"/>
      <c r="H14" s="59"/>
      <c r="I14" s="60"/>
      <c r="J14" s="57"/>
      <c r="K14" s="95" t="s">
        <v>9</v>
      </c>
      <c r="L14" s="112" t="s">
        <v>31</v>
      </c>
      <c r="M14" s="121" t="s">
        <v>3</v>
      </c>
      <c r="N14" s="121">
        <f ca="1">YEAR(NOW())-1990</f>
        <v>30</v>
      </c>
      <c r="O14" s="116" t="s">
        <v>5</v>
      </c>
      <c r="P14" s="102">
        <v>2000</v>
      </c>
      <c r="Q14" s="87"/>
      <c r="R14" s="12"/>
    </row>
    <row r="15" spans="2:18" ht="14.25" customHeight="1" thickBot="1" x14ac:dyDescent="0.2">
      <c r="B15" s="69"/>
      <c r="C15" s="70"/>
      <c r="D15" s="70"/>
      <c r="E15" s="50"/>
      <c r="F15" s="50"/>
      <c r="G15" s="50"/>
      <c r="H15" s="55"/>
      <c r="I15" s="56"/>
      <c r="J15" s="57"/>
      <c r="K15" s="96" t="s">
        <v>61</v>
      </c>
      <c r="L15" s="113" t="s">
        <v>32</v>
      </c>
      <c r="M15" s="122" t="s">
        <v>3</v>
      </c>
      <c r="N15" s="122">
        <f ca="1">YEAR(NOW())-1995</f>
        <v>25</v>
      </c>
      <c r="O15" s="117" t="s">
        <v>5</v>
      </c>
      <c r="P15" s="103">
        <v>2000</v>
      </c>
      <c r="Q15" s="88"/>
      <c r="R15" s="18"/>
    </row>
    <row r="16" spans="2:18" ht="14.25" customHeight="1" x14ac:dyDescent="0.15">
      <c r="B16" s="71"/>
      <c r="C16" s="401" t="s">
        <v>22</v>
      </c>
      <c r="D16" s="402"/>
      <c r="E16" s="402"/>
      <c r="F16" s="402"/>
      <c r="G16" s="402"/>
      <c r="H16" s="402"/>
      <c r="I16" s="403"/>
      <c r="J16" s="57"/>
      <c r="K16" s="93" t="s">
        <v>62</v>
      </c>
      <c r="L16" s="110" t="s">
        <v>33</v>
      </c>
      <c r="M16" s="119" t="s">
        <v>66</v>
      </c>
      <c r="N16" s="119">
        <f ca="1">YEAR(NOW())-2007</f>
        <v>13</v>
      </c>
      <c r="O16" s="118" t="s">
        <v>10</v>
      </c>
      <c r="P16" s="100">
        <v>2000</v>
      </c>
      <c r="Q16" s="85"/>
      <c r="R16" s="11"/>
    </row>
    <row r="17" spans="2:18" ht="14.25" customHeight="1" x14ac:dyDescent="0.15">
      <c r="B17" s="71"/>
      <c r="C17" s="16"/>
      <c r="D17" s="16"/>
      <c r="E17" s="45"/>
      <c r="F17" s="45"/>
      <c r="G17" s="45"/>
      <c r="H17" s="65"/>
      <c r="I17" s="79"/>
      <c r="J17" s="57"/>
      <c r="K17" s="95" t="s">
        <v>63</v>
      </c>
      <c r="L17" s="111" t="s">
        <v>24</v>
      </c>
      <c r="M17" s="121"/>
      <c r="N17" s="121"/>
      <c r="O17" s="116"/>
      <c r="P17" s="102">
        <v>1500</v>
      </c>
      <c r="Q17" s="87"/>
      <c r="R17" s="12"/>
    </row>
    <row r="18" spans="2:18" ht="14.25" customHeight="1" x14ac:dyDescent="0.15">
      <c r="B18" s="71"/>
      <c r="C18" s="16"/>
      <c r="D18" s="16"/>
      <c r="E18" s="45"/>
      <c r="F18" s="45"/>
      <c r="G18" s="45"/>
      <c r="H18" s="65"/>
      <c r="I18" s="79"/>
      <c r="J18" s="57"/>
      <c r="K18" s="95" t="s">
        <v>67</v>
      </c>
      <c r="L18" s="112" t="s">
        <v>81</v>
      </c>
      <c r="M18" s="121" t="s">
        <v>3</v>
      </c>
      <c r="N18" s="121">
        <f ca="1">YEAR(NOW())-1960</f>
        <v>60</v>
      </c>
      <c r="O18" s="116" t="s">
        <v>5</v>
      </c>
      <c r="P18" s="102">
        <v>2000</v>
      </c>
      <c r="Q18" s="87"/>
      <c r="R18" s="12"/>
    </row>
    <row r="19" spans="2:18" ht="14.25" customHeight="1" x14ac:dyDescent="0.15">
      <c r="B19" s="71"/>
      <c r="C19" s="16"/>
      <c r="D19" s="16"/>
      <c r="E19" s="400"/>
      <c r="F19" s="400"/>
      <c r="G19" s="400"/>
      <c r="H19" s="400"/>
      <c r="I19" s="62"/>
      <c r="J19" s="65"/>
      <c r="K19" s="95" t="s">
        <v>68</v>
      </c>
      <c r="L19" s="112" t="s">
        <v>34</v>
      </c>
      <c r="M19" s="121" t="s">
        <v>3</v>
      </c>
      <c r="N19" s="121">
        <f ca="1">YEAR(NOW())-1965</f>
        <v>55</v>
      </c>
      <c r="O19" s="116" t="s">
        <v>5</v>
      </c>
      <c r="P19" s="102">
        <v>2000</v>
      </c>
      <c r="Q19" s="87"/>
      <c r="R19" s="12"/>
    </row>
    <row r="20" spans="2:18" ht="14.25" customHeight="1" x14ac:dyDescent="0.15">
      <c r="B20" s="71"/>
      <c r="C20" s="16"/>
      <c r="D20" s="16"/>
      <c r="E20" s="400"/>
      <c r="F20" s="400"/>
      <c r="G20" s="400"/>
      <c r="H20" s="400"/>
      <c r="I20" s="62"/>
      <c r="J20" s="61"/>
      <c r="K20" s="95" t="s">
        <v>69</v>
      </c>
      <c r="L20" s="112" t="s">
        <v>35</v>
      </c>
      <c r="M20" s="121" t="s">
        <v>3</v>
      </c>
      <c r="N20" s="121">
        <f ca="1">YEAR(NOW())-1970</f>
        <v>50</v>
      </c>
      <c r="O20" s="116" t="s">
        <v>5</v>
      </c>
      <c r="P20" s="102">
        <v>2000</v>
      </c>
      <c r="Q20" s="87"/>
      <c r="R20" s="12"/>
    </row>
    <row r="21" spans="2:18" ht="14.25" customHeight="1" thickBot="1" x14ac:dyDescent="0.2">
      <c r="B21" s="67"/>
      <c r="C21" s="68"/>
      <c r="D21" s="68"/>
      <c r="E21" s="54"/>
      <c r="F21" s="54"/>
      <c r="G21" s="54"/>
      <c r="H21" s="63"/>
      <c r="I21" s="64"/>
      <c r="J21" s="61"/>
      <c r="K21" s="95" t="s">
        <v>70</v>
      </c>
      <c r="L21" s="112" t="s">
        <v>36</v>
      </c>
      <c r="M21" s="121" t="s">
        <v>3</v>
      </c>
      <c r="N21" s="121">
        <f ca="1">YEAR(NOW())-1975</f>
        <v>45</v>
      </c>
      <c r="O21" s="116" t="s">
        <v>5</v>
      </c>
      <c r="P21" s="102">
        <v>2000</v>
      </c>
      <c r="Q21" s="87"/>
      <c r="R21" s="12"/>
    </row>
    <row r="22" spans="2:18" ht="14.25" customHeight="1" x14ac:dyDescent="0.15">
      <c r="B22" s="69"/>
      <c r="C22" s="70"/>
      <c r="D22" s="70"/>
      <c r="E22" s="70"/>
      <c r="F22" s="70"/>
      <c r="G22" s="70"/>
      <c r="H22" s="70"/>
      <c r="I22" s="41"/>
      <c r="J22" s="61"/>
      <c r="K22" s="95" t="s">
        <v>71</v>
      </c>
      <c r="L22" s="112" t="s">
        <v>37</v>
      </c>
      <c r="M22" s="121" t="s">
        <v>3</v>
      </c>
      <c r="N22" s="121">
        <f ca="1">YEAR(NOW())-1980</f>
        <v>40</v>
      </c>
      <c r="O22" s="116" t="s">
        <v>5</v>
      </c>
      <c r="P22" s="102">
        <v>2000</v>
      </c>
      <c r="Q22" s="87"/>
      <c r="R22" s="12"/>
    </row>
    <row r="23" spans="2:18" ht="14.25" customHeight="1" x14ac:dyDescent="0.15">
      <c r="B23" s="71"/>
      <c r="C23" s="394" t="s">
        <v>6</v>
      </c>
      <c r="D23" s="395"/>
      <c r="E23" s="395"/>
      <c r="F23" s="395"/>
      <c r="G23" s="395"/>
      <c r="H23" s="395"/>
      <c r="I23" s="396"/>
      <c r="J23" s="61"/>
      <c r="K23" s="95" t="s">
        <v>72</v>
      </c>
      <c r="L23" s="112" t="s">
        <v>38</v>
      </c>
      <c r="M23" s="121" t="s">
        <v>3</v>
      </c>
      <c r="N23" s="121">
        <f ca="1">YEAR(NOW())-1985</f>
        <v>35</v>
      </c>
      <c r="O23" s="116" t="s">
        <v>5</v>
      </c>
      <c r="P23" s="102">
        <v>2000</v>
      </c>
      <c r="Q23" s="87"/>
      <c r="R23" s="12"/>
    </row>
    <row r="24" spans="2:18" ht="14.25" customHeight="1" x14ac:dyDescent="0.15">
      <c r="B24" s="71"/>
      <c r="C24" s="16"/>
      <c r="D24" s="16"/>
      <c r="E24" s="45"/>
      <c r="F24" s="45"/>
      <c r="G24" s="45"/>
      <c r="H24" s="61"/>
      <c r="I24" s="62"/>
      <c r="J24" s="61"/>
      <c r="K24" s="95" t="s">
        <v>73</v>
      </c>
      <c r="L24" s="112" t="s">
        <v>39</v>
      </c>
      <c r="M24" s="121" t="s">
        <v>3</v>
      </c>
      <c r="N24" s="121">
        <f ca="1">YEAR(NOW())-1990</f>
        <v>30</v>
      </c>
      <c r="O24" s="116" t="s">
        <v>5</v>
      </c>
      <c r="P24" s="102">
        <v>2000</v>
      </c>
      <c r="Q24" s="87"/>
      <c r="R24" s="12"/>
    </row>
    <row r="25" spans="2:18" ht="14.25" customHeight="1" thickBot="1" x14ac:dyDescent="0.2">
      <c r="B25" s="71"/>
      <c r="C25" s="394" t="s">
        <v>51</v>
      </c>
      <c r="D25" s="395"/>
      <c r="E25" s="395"/>
      <c r="F25" s="395"/>
      <c r="G25" s="395"/>
      <c r="H25" s="395"/>
      <c r="I25" s="396"/>
      <c r="J25" s="61"/>
      <c r="K25" s="96" t="s">
        <v>74</v>
      </c>
      <c r="L25" s="113" t="s">
        <v>40</v>
      </c>
      <c r="M25" s="122" t="s">
        <v>3</v>
      </c>
      <c r="N25" s="122">
        <f ca="1">YEAR(NOW())-1995</f>
        <v>25</v>
      </c>
      <c r="O25" s="117" t="s">
        <v>5</v>
      </c>
      <c r="P25" s="103">
        <v>2000</v>
      </c>
      <c r="Q25" s="88"/>
      <c r="R25" s="18"/>
    </row>
    <row r="26" spans="2:18" ht="14.25" customHeight="1" x14ac:dyDescent="0.15">
      <c r="B26" s="71"/>
      <c r="C26" s="16"/>
      <c r="D26" s="16"/>
      <c r="E26" s="45"/>
      <c r="F26" s="45"/>
      <c r="G26" s="45"/>
      <c r="H26" s="61"/>
      <c r="I26" s="72"/>
      <c r="J26" s="66"/>
      <c r="K26" s="93" t="s">
        <v>75</v>
      </c>
      <c r="L26" s="8" t="s">
        <v>41</v>
      </c>
      <c r="M26" s="9"/>
      <c r="N26" s="9"/>
      <c r="O26" s="90"/>
      <c r="P26" s="100">
        <v>1000</v>
      </c>
      <c r="Q26" s="85"/>
      <c r="R26" s="11"/>
    </row>
    <row r="27" spans="2:18" ht="14.25" customHeight="1" thickBot="1" x14ac:dyDescent="0.2">
      <c r="B27" s="71"/>
      <c r="C27" s="394" t="s">
        <v>52</v>
      </c>
      <c r="D27" s="395"/>
      <c r="E27" s="395"/>
      <c r="F27" s="395"/>
      <c r="G27" s="395"/>
      <c r="H27" s="395"/>
      <c r="I27" s="396"/>
      <c r="J27" s="66"/>
      <c r="K27" s="96" t="s">
        <v>76</v>
      </c>
      <c r="L27" s="14" t="s">
        <v>42</v>
      </c>
      <c r="M27" s="37"/>
      <c r="N27" s="37"/>
      <c r="O27" s="15"/>
      <c r="P27" s="103">
        <v>1000</v>
      </c>
      <c r="Q27" s="88"/>
      <c r="R27" s="18"/>
    </row>
    <row r="28" spans="2:18" ht="14.25" customHeight="1" x14ac:dyDescent="0.15">
      <c r="B28" s="71"/>
      <c r="C28" s="16"/>
      <c r="D28" s="16"/>
      <c r="E28" s="45"/>
      <c r="F28" s="45"/>
      <c r="G28" s="45"/>
      <c r="H28" s="61"/>
      <c r="I28" s="72"/>
      <c r="J28" s="66"/>
      <c r="K28" s="93" t="s">
        <v>77</v>
      </c>
      <c r="L28" s="8" t="s">
        <v>11</v>
      </c>
      <c r="M28" s="9"/>
      <c r="N28" s="9"/>
      <c r="O28" s="90"/>
      <c r="P28" s="100">
        <v>1000</v>
      </c>
      <c r="Q28" s="85"/>
      <c r="R28" s="11"/>
    </row>
    <row r="29" spans="2:18" ht="14.25" customHeight="1" thickBot="1" x14ac:dyDescent="0.2">
      <c r="B29" s="71"/>
      <c r="C29" s="397"/>
      <c r="D29" s="397"/>
      <c r="E29" s="397"/>
      <c r="F29" s="397"/>
      <c r="G29" s="397"/>
      <c r="H29" s="397"/>
      <c r="I29" s="398"/>
      <c r="J29" s="66"/>
      <c r="K29" s="96" t="s">
        <v>78</v>
      </c>
      <c r="L29" s="14" t="s">
        <v>12</v>
      </c>
      <c r="M29" s="37"/>
      <c r="N29" s="37"/>
      <c r="O29" s="15"/>
      <c r="P29" s="103">
        <v>1000</v>
      </c>
      <c r="Q29" s="88"/>
      <c r="R29" s="18"/>
    </row>
    <row r="30" spans="2:18" ht="14.25" customHeight="1" x14ac:dyDescent="0.15">
      <c r="B30" s="71"/>
      <c r="C30" s="16"/>
      <c r="D30" s="16"/>
      <c r="E30" s="2"/>
      <c r="F30" s="2"/>
      <c r="G30" s="2"/>
      <c r="H30" s="13"/>
      <c r="I30" s="43"/>
      <c r="J30" s="13"/>
      <c r="K30" s="94" t="s">
        <v>79</v>
      </c>
      <c r="L30" s="73" t="s">
        <v>43</v>
      </c>
      <c r="M30" s="10"/>
      <c r="N30" s="10"/>
      <c r="O30" s="89"/>
      <c r="P30" s="101">
        <v>1000</v>
      </c>
      <c r="Q30" s="86"/>
      <c r="R30" s="39"/>
    </row>
    <row r="31" spans="2:18" ht="14.25" customHeight="1" thickBot="1" x14ac:dyDescent="0.2">
      <c r="B31" s="71"/>
      <c r="C31" s="394" t="s">
        <v>53</v>
      </c>
      <c r="D31" s="395"/>
      <c r="E31" s="395"/>
      <c r="F31" s="395"/>
      <c r="G31" s="395"/>
      <c r="H31" s="395"/>
      <c r="I31" s="396"/>
      <c r="J31" s="13"/>
      <c r="K31" s="97" t="s">
        <v>80</v>
      </c>
      <c r="L31" s="82" t="s">
        <v>44</v>
      </c>
      <c r="M31" s="83"/>
      <c r="N31" s="83"/>
      <c r="O31" s="84"/>
      <c r="P31" s="123">
        <v>1000</v>
      </c>
      <c r="Q31" s="88"/>
      <c r="R31" s="38"/>
    </row>
    <row r="32" spans="2:18" ht="14.25" customHeight="1" x14ac:dyDescent="0.15">
      <c r="B32" s="71"/>
      <c r="C32" s="394" t="s">
        <v>54</v>
      </c>
      <c r="D32" s="395"/>
      <c r="E32" s="395"/>
      <c r="F32" s="395"/>
      <c r="G32" s="395"/>
      <c r="H32" s="395"/>
      <c r="I32" s="396"/>
      <c r="K32" s="381" t="s">
        <v>49</v>
      </c>
      <c r="L32" s="382"/>
      <c r="M32" s="382"/>
      <c r="N32" s="382"/>
      <c r="O32" s="382"/>
      <c r="P32" s="382"/>
      <c r="Q32" s="22"/>
      <c r="R32" s="80"/>
    </row>
    <row r="33" spans="2:19" ht="14.25" customHeight="1" thickBot="1" x14ac:dyDescent="0.2">
      <c r="B33" s="67"/>
      <c r="C33" s="68"/>
      <c r="D33" s="68"/>
      <c r="E33" s="68"/>
      <c r="F33" s="68"/>
      <c r="G33" s="68"/>
      <c r="H33" s="68"/>
      <c r="I33" s="42"/>
      <c r="K33" s="383" t="s">
        <v>13</v>
      </c>
      <c r="L33" s="384"/>
      <c r="M33" s="384"/>
      <c r="N33" s="384"/>
      <c r="O33" s="384"/>
      <c r="P33" s="384"/>
      <c r="Q33" s="34"/>
      <c r="R33" s="81"/>
    </row>
    <row r="34" spans="2:19" ht="14.25" customHeight="1" thickBot="1" x14ac:dyDescent="0.2">
      <c r="L34" s="16"/>
      <c r="M34" s="17"/>
      <c r="N34" s="5"/>
      <c r="O34" s="40"/>
      <c r="P34" s="19"/>
    </row>
    <row r="35" spans="2:19" ht="14.25" thickBot="1" x14ac:dyDescent="0.2">
      <c r="B35" s="104" t="s">
        <v>2</v>
      </c>
      <c r="C35" s="108" t="s">
        <v>82</v>
      </c>
      <c r="D35" s="385" t="s">
        <v>83</v>
      </c>
      <c r="E35" s="386"/>
      <c r="F35" s="386"/>
      <c r="G35" s="387"/>
      <c r="H35" s="20" t="s">
        <v>14</v>
      </c>
      <c r="I35" s="20" t="s">
        <v>15</v>
      </c>
      <c r="J35" s="388" t="s">
        <v>16</v>
      </c>
      <c r="K35" s="305"/>
      <c r="L35" s="305"/>
      <c r="M35" s="305"/>
      <c r="N35" s="305"/>
      <c r="O35" s="305"/>
      <c r="P35" s="124"/>
      <c r="Q35" s="20" t="s">
        <v>17</v>
      </c>
      <c r="R35" s="21" t="s">
        <v>18</v>
      </c>
    </row>
    <row r="36" spans="2:19" ht="24.95" customHeight="1" x14ac:dyDescent="0.15">
      <c r="B36" s="105"/>
      <c r="C36" s="26">
        <v>1</v>
      </c>
      <c r="D36" s="389"/>
      <c r="E36" s="390"/>
      <c r="F36" s="390"/>
      <c r="G36" s="391"/>
      <c r="H36" s="74" t="s">
        <v>50</v>
      </c>
      <c r="I36" s="23"/>
      <c r="J36" s="392"/>
      <c r="K36" s="393"/>
      <c r="L36" s="393"/>
      <c r="M36" s="393"/>
      <c r="N36" s="393"/>
      <c r="O36" s="393"/>
      <c r="P36" s="391"/>
      <c r="Q36" s="24"/>
      <c r="R36" s="25"/>
    </row>
    <row r="37" spans="2:19" ht="24.95" customHeight="1" x14ac:dyDescent="0.15">
      <c r="B37" s="106"/>
      <c r="C37" s="32">
        <v>2</v>
      </c>
      <c r="D37" s="376"/>
      <c r="E37" s="377"/>
      <c r="F37" s="377"/>
      <c r="G37" s="378"/>
      <c r="H37" s="77" t="s">
        <v>50</v>
      </c>
      <c r="I37" s="27"/>
      <c r="J37" s="379"/>
      <c r="K37" s="380"/>
      <c r="L37" s="380"/>
      <c r="M37" s="380"/>
      <c r="N37" s="380"/>
      <c r="O37" s="380"/>
      <c r="P37" s="378"/>
      <c r="Q37" s="28"/>
      <c r="R37" s="29"/>
    </row>
    <row r="38" spans="2:19" ht="24.95" customHeight="1" x14ac:dyDescent="0.15">
      <c r="B38" s="106"/>
      <c r="C38" s="32">
        <v>3</v>
      </c>
      <c r="D38" s="376"/>
      <c r="E38" s="377"/>
      <c r="F38" s="377"/>
      <c r="G38" s="378"/>
      <c r="H38" s="77" t="s">
        <v>50</v>
      </c>
      <c r="I38" s="27"/>
      <c r="J38" s="379"/>
      <c r="K38" s="380"/>
      <c r="L38" s="380"/>
      <c r="M38" s="380"/>
      <c r="N38" s="380"/>
      <c r="O38" s="380"/>
      <c r="P38" s="378"/>
      <c r="Q38" s="28"/>
      <c r="R38" s="29"/>
    </row>
    <row r="39" spans="2:19" ht="24.95" customHeight="1" x14ac:dyDescent="0.15">
      <c r="B39" s="106"/>
      <c r="C39" s="32">
        <v>4</v>
      </c>
      <c r="D39" s="376"/>
      <c r="E39" s="377"/>
      <c r="F39" s="377"/>
      <c r="G39" s="378"/>
      <c r="H39" s="77" t="s">
        <v>50</v>
      </c>
      <c r="I39" s="27"/>
      <c r="J39" s="379"/>
      <c r="K39" s="380"/>
      <c r="L39" s="380"/>
      <c r="M39" s="380"/>
      <c r="N39" s="380"/>
      <c r="O39" s="380"/>
      <c r="P39" s="378"/>
      <c r="Q39" s="28"/>
      <c r="R39" s="29"/>
    </row>
    <row r="40" spans="2:19" ht="24.95" customHeight="1" x14ac:dyDescent="0.15">
      <c r="B40" s="106"/>
      <c r="C40" s="32">
        <v>5</v>
      </c>
      <c r="D40" s="376"/>
      <c r="E40" s="377"/>
      <c r="F40" s="377"/>
      <c r="G40" s="378"/>
      <c r="H40" s="77" t="s">
        <v>50</v>
      </c>
      <c r="I40" s="27"/>
      <c r="J40" s="379"/>
      <c r="K40" s="380"/>
      <c r="L40" s="380"/>
      <c r="M40" s="380"/>
      <c r="N40" s="380"/>
      <c r="O40" s="380"/>
      <c r="P40" s="378"/>
      <c r="Q40" s="28"/>
      <c r="R40" s="29"/>
    </row>
    <row r="41" spans="2:19" ht="24.95" customHeight="1" x14ac:dyDescent="0.15">
      <c r="B41" s="106"/>
      <c r="C41" s="32">
        <v>6</v>
      </c>
      <c r="D41" s="376"/>
      <c r="E41" s="377"/>
      <c r="F41" s="377"/>
      <c r="G41" s="378"/>
      <c r="H41" s="78" t="s">
        <v>50</v>
      </c>
      <c r="I41" s="27"/>
      <c r="J41" s="379"/>
      <c r="K41" s="380"/>
      <c r="L41" s="380"/>
      <c r="M41" s="380"/>
      <c r="N41" s="380"/>
      <c r="O41" s="380"/>
      <c r="P41" s="378"/>
      <c r="Q41" s="28"/>
      <c r="R41" s="29"/>
    </row>
    <row r="42" spans="2:19" ht="24.95" customHeight="1" x14ac:dyDescent="0.15">
      <c r="B42" s="106"/>
      <c r="C42" s="32">
        <v>7</v>
      </c>
      <c r="D42" s="376"/>
      <c r="E42" s="377"/>
      <c r="F42" s="377"/>
      <c r="G42" s="378"/>
      <c r="H42" s="78" t="s">
        <v>50</v>
      </c>
      <c r="I42" s="27"/>
      <c r="J42" s="379"/>
      <c r="K42" s="380"/>
      <c r="L42" s="380"/>
      <c r="M42" s="380"/>
      <c r="N42" s="380"/>
      <c r="O42" s="380"/>
      <c r="P42" s="378"/>
      <c r="Q42" s="28"/>
      <c r="R42" s="29"/>
      <c r="S42" s="30"/>
    </row>
    <row r="43" spans="2:19" ht="24.95" customHeight="1" x14ac:dyDescent="0.15">
      <c r="B43" s="106"/>
      <c r="C43" s="32">
        <v>8</v>
      </c>
      <c r="D43" s="376"/>
      <c r="E43" s="377"/>
      <c r="F43" s="377"/>
      <c r="G43" s="378"/>
      <c r="H43" s="78" t="s">
        <v>50</v>
      </c>
      <c r="I43" s="27"/>
      <c r="J43" s="379"/>
      <c r="K43" s="380"/>
      <c r="L43" s="380"/>
      <c r="M43" s="380"/>
      <c r="N43" s="380"/>
      <c r="O43" s="380"/>
      <c r="P43" s="378"/>
      <c r="Q43" s="28"/>
      <c r="R43" s="29"/>
    </row>
    <row r="44" spans="2:19" ht="24.95" customHeight="1" x14ac:dyDescent="0.15">
      <c r="B44" s="106"/>
      <c r="C44" s="32">
        <v>9</v>
      </c>
      <c r="D44" s="376"/>
      <c r="E44" s="377"/>
      <c r="F44" s="377"/>
      <c r="G44" s="378"/>
      <c r="H44" s="75" t="s">
        <v>50</v>
      </c>
      <c r="I44" s="27"/>
      <c r="J44" s="379"/>
      <c r="K44" s="380"/>
      <c r="L44" s="380"/>
      <c r="M44" s="380"/>
      <c r="N44" s="380"/>
      <c r="O44" s="380"/>
      <c r="P44" s="378"/>
      <c r="Q44" s="28"/>
      <c r="R44" s="29"/>
    </row>
    <row r="45" spans="2:19" ht="24.95" customHeight="1" x14ac:dyDescent="0.15">
      <c r="B45" s="106"/>
      <c r="C45" s="32">
        <v>10</v>
      </c>
      <c r="D45" s="376"/>
      <c r="E45" s="377"/>
      <c r="F45" s="377"/>
      <c r="G45" s="378"/>
      <c r="H45" s="76" t="s">
        <v>50</v>
      </c>
      <c r="I45" s="27"/>
      <c r="J45" s="379"/>
      <c r="K45" s="380"/>
      <c r="L45" s="380"/>
      <c r="M45" s="380"/>
      <c r="N45" s="380"/>
      <c r="O45" s="380"/>
      <c r="P45" s="378"/>
      <c r="Q45" s="28"/>
      <c r="R45" s="31"/>
    </row>
    <row r="46" spans="2:19" ht="24.95" customHeight="1" x14ac:dyDescent="0.15">
      <c r="B46" s="106"/>
      <c r="C46" s="32">
        <v>11</v>
      </c>
      <c r="D46" s="376"/>
      <c r="E46" s="377"/>
      <c r="F46" s="377"/>
      <c r="G46" s="378"/>
      <c r="H46" s="75" t="s">
        <v>50</v>
      </c>
      <c r="I46" s="27"/>
      <c r="J46" s="379"/>
      <c r="K46" s="380"/>
      <c r="L46" s="380"/>
      <c r="M46" s="380"/>
      <c r="N46" s="380"/>
      <c r="O46" s="380"/>
      <c r="P46" s="378"/>
      <c r="Q46" s="28"/>
      <c r="R46" s="29"/>
    </row>
    <row r="47" spans="2:19" ht="24.95" customHeight="1" x14ac:dyDescent="0.15">
      <c r="B47" s="106"/>
      <c r="C47" s="32">
        <v>12</v>
      </c>
      <c r="D47" s="376"/>
      <c r="E47" s="377"/>
      <c r="F47" s="377"/>
      <c r="G47" s="378"/>
      <c r="H47" s="75" t="s">
        <v>50</v>
      </c>
      <c r="I47" s="27"/>
      <c r="J47" s="379"/>
      <c r="K47" s="380"/>
      <c r="L47" s="380"/>
      <c r="M47" s="380"/>
      <c r="N47" s="380"/>
      <c r="O47" s="380"/>
      <c r="P47" s="378"/>
      <c r="Q47" s="28"/>
      <c r="R47" s="29"/>
    </row>
    <row r="48" spans="2:19" ht="24.95" customHeight="1" x14ac:dyDescent="0.15">
      <c r="B48" s="106"/>
      <c r="C48" s="32">
        <v>13</v>
      </c>
      <c r="D48" s="376"/>
      <c r="E48" s="377"/>
      <c r="F48" s="377"/>
      <c r="G48" s="378"/>
      <c r="H48" s="75" t="s">
        <v>50</v>
      </c>
      <c r="I48" s="27"/>
      <c r="J48" s="379"/>
      <c r="K48" s="380"/>
      <c r="L48" s="380"/>
      <c r="M48" s="380"/>
      <c r="N48" s="380"/>
      <c r="O48" s="380"/>
      <c r="P48" s="378"/>
      <c r="Q48" s="28"/>
      <c r="R48" s="29"/>
    </row>
    <row r="49" spans="2:18" ht="24.95" customHeight="1" x14ac:dyDescent="0.15">
      <c r="B49" s="106"/>
      <c r="C49" s="32">
        <v>14</v>
      </c>
      <c r="D49" s="376"/>
      <c r="E49" s="377"/>
      <c r="F49" s="377"/>
      <c r="G49" s="378"/>
      <c r="H49" s="76" t="s">
        <v>50</v>
      </c>
      <c r="I49" s="27"/>
      <c r="J49" s="379"/>
      <c r="K49" s="380"/>
      <c r="L49" s="380"/>
      <c r="M49" s="380"/>
      <c r="N49" s="380"/>
      <c r="O49" s="380"/>
      <c r="P49" s="378"/>
      <c r="Q49" s="28"/>
      <c r="R49" s="33"/>
    </row>
    <row r="50" spans="2:18" ht="24.95" customHeight="1" x14ac:dyDescent="0.15">
      <c r="B50" s="106"/>
      <c r="C50" s="32">
        <v>15</v>
      </c>
      <c r="D50" s="376"/>
      <c r="E50" s="377"/>
      <c r="F50" s="377"/>
      <c r="G50" s="378"/>
      <c r="H50" s="76" t="s">
        <v>50</v>
      </c>
      <c r="I50" s="27"/>
      <c r="J50" s="379"/>
      <c r="K50" s="380"/>
      <c r="L50" s="380"/>
      <c r="M50" s="380"/>
      <c r="N50" s="380"/>
      <c r="O50" s="380"/>
      <c r="P50" s="378"/>
      <c r="Q50" s="28"/>
      <c r="R50" s="33"/>
    </row>
    <row r="51" spans="2:18" ht="24.95" customHeight="1" x14ac:dyDescent="0.15">
      <c r="B51" s="106"/>
      <c r="C51" s="32">
        <v>16</v>
      </c>
      <c r="D51" s="376"/>
      <c r="E51" s="377"/>
      <c r="F51" s="377"/>
      <c r="G51" s="378"/>
      <c r="H51" s="76" t="s">
        <v>50</v>
      </c>
      <c r="I51" s="27"/>
      <c r="J51" s="379"/>
      <c r="K51" s="380"/>
      <c r="L51" s="380"/>
      <c r="M51" s="380"/>
      <c r="N51" s="380"/>
      <c r="O51" s="380"/>
      <c r="P51" s="378"/>
      <c r="Q51" s="28"/>
      <c r="R51" s="33"/>
    </row>
    <row r="52" spans="2:18" ht="24.95" customHeight="1" x14ac:dyDescent="0.15">
      <c r="B52" s="106"/>
      <c r="C52" s="32">
        <v>17</v>
      </c>
      <c r="D52" s="376"/>
      <c r="E52" s="377"/>
      <c r="F52" s="377"/>
      <c r="G52" s="378"/>
      <c r="H52" s="76" t="s">
        <v>50</v>
      </c>
      <c r="I52" s="27"/>
      <c r="J52" s="379"/>
      <c r="K52" s="380"/>
      <c r="L52" s="380"/>
      <c r="M52" s="380"/>
      <c r="N52" s="380"/>
      <c r="O52" s="380"/>
      <c r="P52" s="378"/>
      <c r="Q52" s="28"/>
      <c r="R52" s="29"/>
    </row>
    <row r="53" spans="2:18" ht="24.95" customHeight="1" x14ac:dyDescent="0.15">
      <c r="B53" s="106"/>
      <c r="C53" s="32">
        <v>18</v>
      </c>
      <c r="D53" s="376"/>
      <c r="E53" s="377"/>
      <c r="F53" s="377"/>
      <c r="G53" s="378"/>
      <c r="H53" s="76" t="s">
        <v>50</v>
      </c>
      <c r="I53" s="27"/>
      <c r="J53" s="379"/>
      <c r="K53" s="380"/>
      <c r="L53" s="380"/>
      <c r="M53" s="380"/>
      <c r="N53" s="380"/>
      <c r="O53" s="380"/>
      <c r="P53" s="378"/>
      <c r="Q53" s="28"/>
      <c r="R53" s="29"/>
    </row>
    <row r="54" spans="2:18" ht="24.95" customHeight="1" x14ac:dyDescent="0.15">
      <c r="B54" s="106"/>
      <c r="C54" s="32">
        <v>19</v>
      </c>
      <c r="D54" s="376"/>
      <c r="E54" s="377"/>
      <c r="F54" s="377"/>
      <c r="G54" s="378"/>
      <c r="H54" s="76" t="s">
        <v>50</v>
      </c>
      <c r="I54" s="27"/>
      <c r="J54" s="379"/>
      <c r="K54" s="380"/>
      <c r="L54" s="380"/>
      <c r="M54" s="380"/>
      <c r="N54" s="380"/>
      <c r="O54" s="380"/>
      <c r="P54" s="378"/>
      <c r="Q54" s="28"/>
      <c r="R54" s="29"/>
    </row>
    <row r="55" spans="2:18" ht="24.95" customHeight="1" thickBot="1" x14ac:dyDescent="0.2">
      <c r="B55" s="107"/>
      <c r="C55" s="34">
        <v>20</v>
      </c>
      <c r="D55" s="371"/>
      <c r="E55" s="372"/>
      <c r="F55" s="372"/>
      <c r="G55" s="373"/>
      <c r="H55" s="91" t="s">
        <v>50</v>
      </c>
      <c r="I55" s="35"/>
      <c r="J55" s="374"/>
      <c r="K55" s="375"/>
      <c r="L55" s="375"/>
      <c r="M55" s="375"/>
      <c r="N55" s="375"/>
      <c r="O55" s="375"/>
      <c r="P55" s="373"/>
      <c r="Q55" s="36"/>
      <c r="R55" s="92"/>
    </row>
    <row r="56" spans="2:18" x14ac:dyDescent="0.15">
      <c r="K56" s="125"/>
      <c r="L56" s="125"/>
    </row>
    <row r="57" spans="2:18" x14ac:dyDescent="0.15">
      <c r="B57" s="349" t="s">
        <v>89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1"/>
    </row>
    <row r="58" spans="2:18" x14ac:dyDescent="0.15">
      <c r="B58" s="352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4"/>
    </row>
    <row r="59" spans="2:18" x14ac:dyDescent="0.15">
      <c r="B59" s="352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4"/>
    </row>
    <row r="60" spans="2:18" x14ac:dyDescent="0.15">
      <c r="B60" s="355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7"/>
    </row>
    <row r="61" spans="2:18" x14ac:dyDescent="0.15">
      <c r="B61" s="16"/>
      <c r="C61" s="16"/>
    </row>
  </sheetData>
  <mergeCells count="63">
    <mergeCell ref="D50:G50"/>
    <mergeCell ref="D51:G51"/>
    <mergeCell ref="J50:P50"/>
    <mergeCell ref="B57:R60"/>
    <mergeCell ref="D52:G52"/>
    <mergeCell ref="D53:G53"/>
    <mergeCell ref="D54:G54"/>
    <mergeCell ref="J52:P52"/>
    <mergeCell ref="J53:P53"/>
    <mergeCell ref="D55:G55"/>
    <mergeCell ref="J55:P55"/>
    <mergeCell ref="J54:P54"/>
    <mergeCell ref="J51:P51"/>
    <mergeCell ref="J41:P41"/>
    <mergeCell ref="J42:P42"/>
    <mergeCell ref="D43:G43"/>
    <mergeCell ref="D44:G44"/>
    <mergeCell ref="D45:G45"/>
    <mergeCell ref="J44:P44"/>
    <mergeCell ref="J45:P45"/>
    <mergeCell ref="D49:G49"/>
    <mergeCell ref="J49:P49"/>
    <mergeCell ref="J43:P43"/>
    <mergeCell ref="J37:P37"/>
    <mergeCell ref="J38:P38"/>
    <mergeCell ref="J39:P39"/>
    <mergeCell ref="D40:G40"/>
    <mergeCell ref="D41:G41"/>
    <mergeCell ref="D42:G42"/>
    <mergeCell ref="J40:P40"/>
    <mergeCell ref="D46:G46"/>
    <mergeCell ref="D47:G47"/>
    <mergeCell ref="D48:G48"/>
    <mergeCell ref="J46:P46"/>
    <mergeCell ref="J47:P47"/>
    <mergeCell ref="J48:P48"/>
    <mergeCell ref="D36:G36"/>
    <mergeCell ref="J36:P36"/>
    <mergeCell ref="D37:G37"/>
    <mergeCell ref="D38:G38"/>
    <mergeCell ref="D39:G39"/>
    <mergeCell ref="C32:I32"/>
    <mergeCell ref="K32:P32"/>
    <mergeCell ref="K33:P33"/>
    <mergeCell ref="D35:G35"/>
    <mergeCell ref="J35:O35"/>
    <mergeCell ref="C23:I23"/>
    <mergeCell ref="C25:I25"/>
    <mergeCell ref="C27:I27"/>
    <mergeCell ref="C29:I29"/>
    <mergeCell ref="C31:I31"/>
    <mergeCell ref="C8:I8"/>
    <mergeCell ref="C11:I11"/>
    <mergeCell ref="E12:H13"/>
    <mergeCell ref="C16:I16"/>
    <mergeCell ref="E19:H20"/>
    <mergeCell ref="C6:I6"/>
    <mergeCell ref="L1:N1"/>
    <mergeCell ref="O1:R1"/>
    <mergeCell ref="B3:G3"/>
    <mergeCell ref="H3:K3"/>
    <mergeCell ref="Q3:R3"/>
    <mergeCell ref="L5:O5"/>
  </mergeCells>
  <phoneticPr fontId="3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市</vt:lpstr>
      <vt:lpstr>市登録</vt:lpstr>
      <vt:lpstr>市登録(記入例)</vt:lpstr>
      <vt:lpstr>県登録</vt:lpstr>
      <vt:lpstr>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宮嶋昭宏</dc:creator>
  <cp:lastModifiedBy>ht</cp:lastModifiedBy>
  <cp:lastPrinted>2020-01-28T06:52:27Z</cp:lastPrinted>
  <dcterms:created xsi:type="dcterms:W3CDTF">2004-09-06T03:24:59Z</dcterms:created>
  <dcterms:modified xsi:type="dcterms:W3CDTF">2020-03-23T15:13:17Z</dcterms:modified>
</cp:coreProperties>
</file>